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8h7-UFtEIKpyHy0PzUYElPsGsQfkLouC\1-SYS847\09-Rentabilité de l'énergie éolienne\"/>
    </mc:Choice>
  </mc:AlternateContent>
  <xr:revisionPtr revIDLastSave="0" documentId="13_ncr:1_{8C207D35-CC3A-4B41-92A9-4DEBDA57B4D6}" xr6:coauthVersionLast="47" xr6:coauthVersionMax="47" xr10:uidLastSave="{00000000-0000-0000-0000-000000000000}"/>
  <bookViews>
    <workbookView minimized="1" xWindow="3348" yWindow="3348" windowWidth="17280" windowHeight="8964" xr2:uid="{2950BB0F-1454-45BD-A61D-E0E635AB32B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G6" i="1"/>
  <c r="Q8" i="1"/>
  <c r="O8" i="1" s="1"/>
  <c r="P8" i="1" s="1"/>
  <c r="Q9" i="1" s="1"/>
  <c r="O7" i="1"/>
  <c r="P7" i="1" s="1"/>
  <c r="Q7" i="1"/>
  <c r="P6" i="1"/>
  <c r="Q6" i="1"/>
  <c r="L10" i="1"/>
  <c r="O6" i="1"/>
  <c r="I6" i="1"/>
  <c r="C8" i="1"/>
  <c r="C13" i="1" s="1"/>
  <c r="I15" i="1"/>
  <c r="I14" i="1"/>
  <c r="I13" i="1"/>
  <c r="I12" i="1"/>
  <c r="I11" i="1"/>
  <c r="I9" i="1"/>
  <c r="I8" i="1"/>
  <c r="I7" i="1"/>
  <c r="O9" i="1" l="1"/>
  <c r="P9" i="1" s="1"/>
  <c r="Q10" i="1" s="1"/>
  <c r="N5" i="1"/>
  <c r="G12" i="1"/>
  <c r="G14" i="1"/>
  <c r="G9" i="1"/>
  <c r="G7" i="1"/>
  <c r="G11" i="1"/>
  <c r="G8" i="1"/>
  <c r="G13" i="1"/>
  <c r="G15" i="1"/>
  <c r="G10" i="1"/>
  <c r="O10" i="1" l="1"/>
  <c r="P10" i="1" s="1"/>
  <c r="Q11" i="1" s="1"/>
  <c r="M5" i="1"/>
  <c r="O11" i="1" l="1"/>
  <c r="P11" i="1" s="1"/>
  <c r="Q12" i="1" s="1"/>
  <c r="K13" i="1"/>
  <c r="L13" i="1" s="1"/>
  <c r="H8" i="1"/>
  <c r="K8" i="1" s="1"/>
  <c r="L8" i="1" s="1"/>
  <c r="K14" i="1"/>
  <c r="L14" i="1" s="1"/>
  <c r="K15" i="1"/>
  <c r="L15" i="1" s="1"/>
  <c r="K12" i="1"/>
  <c r="L12" i="1" s="1"/>
  <c r="H9" i="1"/>
  <c r="K9" i="1" s="1"/>
  <c r="L9" i="1" s="1"/>
  <c r="H7" i="1"/>
  <c r="K7" i="1" s="1"/>
  <c r="L7" i="1" s="1"/>
  <c r="H6" i="1"/>
  <c r="H10" i="1"/>
  <c r="K10" i="1" s="1"/>
  <c r="K11" i="1"/>
  <c r="L11" i="1" s="1"/>
  <c r="O12" i="1" l="1"/>
  <c r="P12" i="1" s="1"/>
  <c r="Q13" i="1" s="1"/>
  <c r="K6" i="1"/>
  <c r="O13" i="1" l="1"/>
  <c r="P13" i="1" s="1"/>
  <c r="Q14" i="1" s="1"/>
  <c r="L6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O14" i="1" l="1"/>
  <c r="P14" i="1" s="1"/>
  <c r="Q15" i="1" s="1"/>
  <c r="O15" i="1" s="1"/>
  <c r="P15" i="1" s="1"/>
</calcChain>
</file>

<file path=xl/sharedStrings.xml><?xml version="1.0" encoding="utf-8"?>
<sst xmlns="http://schemas.openxmlformats.org/spreadsheetml/2006/main" count="32" uniqueCount="32">
  <si>
    <t>Année</t>
  </si>
  <si>
    <t>Economies carburant</t>
  </si>
  <si>
    <t>Paiement annuel</t>
  </si>
  <si>
    <t xml:space="preserve">Assurance </t>
  </si>
  <si>
    <t>Maintenance</t>
  </si>
  <si>
    <t xml:space="preserve">Economies </t>
  </si>
  <si>
    <t xml:space="preserve">Economies actualisées </t>
  </si>
  <si>
    <t xml:space="preserve">Economies cummulées </t>
  </si>
  <si>
    <t xml:space="preserve">Economies cumulées actualisées </t>
  </si>
  <si>
    <t>Intérêts</t>
  </si>
  <si>
    <t>Capital</t>
  </si>
  <si>
    <t xml:space="preserve">Reste à payer </t>
  </si>
  <si>
    <t>Informations générales</t>
  </si>
  <si>
    <t>Investissement initial (%)</t>
  </si>
  <si>
    <t>Investissement initial ($)</t>
  </si>
  <si>
    <t>Durée de vie (ans)</t>
  </si>
  <si>
    <t>Années de prêt (ans)</t>
  </si>
  <si>
    <t>Taux d'actualisation (%)</t>
  </si>
  <si>
    <t>Taux d'intérêt (%)</t>
  </si>
  <si>
    <t>Paiement annuel ($)</t>
  </si>
  <si>
    <t>Remplacement combustible</t>
  </si>
  <si>
    <t>Economies carburant ($)</t>
  </si>
  <si>
    <t>Augmentation du prix du combustible (%)</t>
  </si>
  <si>
    <t>Assurances et maintenance</t>
  </si>
  <si>
    <t>Assurance par année ($)</t>
  </si>
  <si>
    <t>Augmentation assurance (%)</t>
  </si>
  <si>
    <t>Augmentation maintenance (%)</t>
  </si>
  <si>
    <t>Taux de rendement interne (TRI)</t>
  </si>
  <si>
    <t>TRI (%)</t>
  </si>
  <si>
    <t>Pour voir l'impact du TRI, remplacez la valeur du taux d'actualisation par la TRI et observez l'impact sur la VAN.</t>
  </si>
  <si>
    <t>Coût initial ($)</t>
  </si>
  <si>
    <t>Changement pièce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</si>
</sst>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9" fontId="0" fillId="0" borderId="0" xfId="0" applyNumberForma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128B-BDEA-4FD6-8421-ABE1C339C0AC}">
  <dimension ref="B4:Q29"/>
  <sheetViews>
    <sheetView tabSelected="1" topLeftCell="D1" workbookViewId="0">
      <selection activeCell="G15" sqref="G15"/>
    </sheetView>
  </sheetViews>
  <sheetFormatPr baseColWidth="10" defaultRowHeight="14.4" x14ac:dyDescent="0.3"/>
  <cols>
    <col min="2" max="2" width="41.21875" customWidth="1"/>
    <col min="3" max="3" width="19.5546875" customWidth="1"/>
    <col min="7" max="7" width="16.21875" customWidth="1"/>
  </cols>
  <sheetData>
    <row r="4" spans="2:17" ht="43.2" x14ac:dyDescent="0.3">
      <c r="D4" s="1"/>
      <c r="E4" s="2"/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</row>
    <row r="5" spans="2:17" x14ac:dyDescent="0.3">
      <c r="B5" s="15" t="s">
        <v>12</v>
      </c>
      <c r="C5" s="15"/>
      <c r="E5" s="1"/>
      <c r="F5" s="4">
        <v>0</v>
      </c>
      <c r="G5" s="4"/>
      <c r="H5" s="4"/>
      <c r="I5" s="4"/>
      <c r="J5" s="4"/>
      <c r="K5" s="4"/>
      <c r="L5" s="4"/>
      <c r="M5" s="4">
        <f>-C8</f>
        <v>-1500</v>
      </c>
      <c r="N5" s="4">
        <f>-C8</f>
        <v>-1500</v>
      </c>
      <c r="O5" s="4"/>
      <c r="P5" s="4"/>
      <c r="Q5" s="4"/>
    </row>
    <row r="6" spans="2:17" x14ac:dyDescent="0.3">
      <c r="B6" s="5" t="s">
        <v>30</v>
      </c>
      <c r="C6" s="5">
        <v>7500</v>
      </c>
      <c r="E6" s="1"/>
      <c r="F6" s="4">
        <v>1</v>
      </c>
      <c r="G6" s="4">
        <f>$C$16*(1+$C$17)^(F6-1)</f>
        <v>1100</v>
      </c>
      <c r="H6" s="4">
        <f>$C$13</f>
        <v>1347.7626809582016</v>
      </c>
      <c r="I6" s="4">
        <f>$C$20*(1+$C$21)^(F6-1)</f>
        <v>70</v>
      </c>
      <c r="J6" s="4">
        <v>0</v>
      </c>
      <c r="K6" s="4">
        <f>G6-H6-I6-J6</f>
        <v>-317.7626809582016</v>
      </c>
      <c r="L6" s="4">
        <f>K6/(1+$C$11)^F6</f>
        <v>-294.22470459092739</v>
      </c>
      <c r="M6" s="4">
        <f>M5+K6</f>
        <v>-1817.7626809582016</v>
      </c>
      <c r="N6" s="4">
        <f>N5+L6</f>
        <v>-1794.2247045909273</v>
      </c>
      <c r="O6" s="4">
        <f>Q6*$C$12</f>
        <v>240</v>
      </c>
      <c r="P6" s="4">
        <f>H6-O6</f>
        <v>1107.7626809582016</v>
      </c>
      <c r="Q6" s="4">
        <f>C6-C8</f>
        <v>6000</v>
      </c>
    </row>
    <row r="7" spans="2:17" x14ac:dyDescent="0.3">
      <c r="B7" s="5" t="s">
        <v>13</v>
      </c>
      <c r="C7" s="8">
        <v>0.2</v>
      </c>
      <c r="D7" s="1"/>
      <c r="E7" s="1"/>
      <c r="F7" s="4">
        <v>2</v>
      </c>
      <c r="G7" s="4">
        <f>$C$16*(1+$C$17)^(F7-1)</f>
        <v>1177</v>
      </c>
      <c r="H7" s="4">
        <f t="shared" ref="H7:H10" si="0">$C$13</f>
        <v>1347.7626809582016</v>
      </c>
      <c r="I7" s="4">
        <f t="shared" ref="I7:I15" si="1">$C$20*(1+$C$21)^(F7-1)</f>
        <v>72.8</v>
      </c>
      <c r="J7" s="4">
        <v>0</v>
      </c>
      <c r="K7" s="4">
        <f t="shared" ref="K7:K15" si="2">G7-H7-I7-J7</f>
        <v>-243.56268095820161</v>
      </c>
      <c r="L7" s="4">
        <f t="shared" ref="L7:L15" si="3">K7/(1+$C$11)^F7</f>
        <v>-208.81574156224417</v>
      </c>
      <c r="M7" s="4">
        <f t="shared" ref="M7:N15" si="4">M6+K7</f>
        <v>-2061.3253619164034</v>
      </c>
      <c r="N7" s="4">
        <f t="shared" si="4"/>
        <v>-2003.0404461531716</v>
      </c>
      <c r="O7" s="4">
        <f>Q7*$C$12</f>
        <v>195.68949276167194</v>
      </c>
      <c r="P7" s="4">
        <f>H7-O7</f>
        <v>1152.0731881965296</v>
      </c>
      <c r="Q7" s="4">
        <f>Q6-P6</f>
        <v>4892.2373190417984</v>
      </c>
    </row>
    <row r="8" spans="2:17" x14ac:dyDescent="0.3">
      <c r="B8" s="5" t="s">
        <v>14</v>
      </c>
      <c r="C8" s="6">
        <f>C6*C7</f>
        <v>1500</v>
      </c>
      <c r="D8" s="7"/>
      <c r="E8" s="1"/>
      <c r="F8" s="4">
        <v>3</v>
      </c>
      <c r="G8" s="4">
        <f t="shared" ref="G8:G15" si="5">$C$16*(1+$C$17)^(F8-1)</f>
        <v>1259.3900000000001</v>
      </c>
      <c r="H8" s="4">
        <f t="shared" si="0"/>
        <v>1347.7626809582016</v>
      </c>
      <c r="I8" s="4">
        <f t="shared" si="1"/>
        <v>75.712000000000003</v>
      </c>
      <c r="J8" s="4">
        <v>0</v>
      </c>
      <c r="K8" s="4">
        <f t="shared" si="2"/>
        <v>-164.08468095820149</v>
      </c>
      <c r="L8" s="4">
        <f t="shared" si="3"/>
        <v>-130.25571000212864</v>
      </c>
      <c r="M8" s="4">
        <f t="shared" si="4"/>
        <v>-2225.4100428746051</v>
      </c>
      <c r="N8" s="4">
        <f t="shared" si="4"/>
        <v>-2133.2961561553002</v>
      </c>
      <c r="O8" s="4">
        <f t="shared" ref="O8:O15" si="6">Q8*$C$12</f>
        <v>149.60656523381076</v>
      </c>
      <c r="P8" s="4">
        <f t="shared" ref="P8:P15" si="7">H8-O8</f>
        <v>1198.1561157243909</v>
      </c>
      <c r="Q8" s="4">
        <f t="shared" ref="Q8:Q15" si="8">Q7-P7</f>
        <v>3740.164130845269</v>
      </c>
    </row>
    <row r="9" spans="2:17" x14ac:dyDescent="0.3">
      <c r="B9" s="5" t="s">
        <v>15</v>
      </c>
      <c r="C9" s="4">
        <v>10</v>
      </c>
      <c r="D9" s="7"/>
      <c r="E9" s="1"/>
      <c r="F9" s="4">
        <v>4</v>
      </c>
      <c r="G9" s="4">
        <f t="shared" si="5"/>
        <v>1347.5473000000002</v>
      </c>
      <c r="H9" s="4">
        <f t="shared" si="0"/>
        <v>1347.7626809582016</v>
      </c>
      <c r="I9" s="4">
        <f t="shared" si="1"/>
        <v>78.740480000000005</v>
      </c>
      <c r="J9" s="4">
        <v>0</v>
      </c>
      <c r="K9" s="4">
        <f t="shared" si="2"/>
        <v>-78.955860958201427</v>
      </c>
      <c r="L9" s="4">
        <f t="shared" si="3"/>
        <v>-58.034914857524022</v>
      </c>
      <c r="M9" s="4">
        <f t="shared" si="4"/>
        <v>-2304.3659038328065</v>
      </c>
      <c r="N9" s="4">
        <f t="shared" si="4"/>
        <v>-2191.3310710128244</v>
      </c>
      <c r="O9" s="4">
        <f t="shared" si="6"/>
        <v>101.68032060483513</v>
      </c>
      <c r="P9" s="4">
        <f t="shared" si="7"/>
        <v>1246.0823603533665</v>
      </c>
      <c r="Q9" s="4">
        <f t="shared" si="8"/>
        <v>2542.0080151208781</v>
      </c>
    </row>
    <row r="10" spans="2:17" x14ac:dyDescent="0.3">
      <c r="B10" s="5" t="s">
        <v>16</v>
      </c>
      <c r="C10" s="4">
        <v>5</v>
      </c>
      <c r="D10" s="7"/>
      <c r="F10" s="4">
        <v>5</v>
      </c>
      <c r="G10" s="4">
        <f t="shared" si="5"/>
        <v>1441.8756109999999</v>
      </c>
      <c r="H10" s="4">
        <f t="shared" si="0"/>
        <v>1347.7626809582016</v>
      </c>
      <c r="I10" s="4">
        <f>$C$20*(1+$C$21)^(F10-1)</f>
        <v>81.890099200000009</v>
      </c>
      <c r="J10" s="4">
        <f>C22*(1+C23)^(F10-1)</f>
        <v>189.37154400000006</v>
      </c>
      <c r="K10" s="4">
        <f t="shared" si="2"/>
        <v>-177.14871315820173</v>
      </c>
      <c r="L10" s="4">
        <f>K10/(1+$C$11)^F10</f>
        <v>-120.56443755162421</v>
      </c>
      <c r="M10" s="4">
        <f t="shared" si="4"/>
        <v>-2481.5146169910081</v>
      </c>
      <c r="N10" s="4">
        <f t="shared" si="4"/>
        <v>-2311.8955085644484</v>
      </c>
      <c r="O10" s="4">
        <f t="shared" si="6"/>
        <v>51.837026190700463</v>
      </c>
      <c r="P10" s="4">
        <f t="shared" si="7"/>
        <v>1295.9256547675011</v>
      </c>
      <c r="Q10" s="4">
        <f t="shared" si="8"/>
        <v>1295.9256547675116</v>
      </c>
    </row>
    <row r="11" spans="2:17" x14ac:dyDescent="0.3">
      <c r="B11" s="5" t="s">
        <v>17</v>
      </c>
      <c r="C11" s="9">
        <v>0.08</v>
      </c>
      <c r="D11" s="7"/>
      <c r="F11" s="4">
        <v>6</v>
      </c>
      <c r="G11" s="4">
        <f t="shared" si="5"/>
        <v>1542.8069037700002</v>
      </c>
      <c r="H11" s="4">
        <v>0</v>
      </c>
      <c r="I11" s="4">
        <f t="shared" si="1"/>
        <v>85.165703168000022</v>
      </c>
      <c r="J11" s="4">
        <v>0</v>
      </c>
      <c r="K11" s="4">
        <f t="shared" si="2"/>
        <v>1457.6412006020003</v>
      </c>
      <c r="L11" s="4">
        <f t="shared" si="3"/>
        <v>918.56121151280308</v>
      </c>
      <c r="M11" s="4">
        <f t="shared" si="4"/>
        <v>-1023.8734163890078</v>
      </c>
      <c r="N11" s="4">
        <f t="shared" si="4"/>
        <v>-1393.3342970516453</v>
      </c>
      <c r="O11" s="4">
        <f t="shared" si="6"/>
        <v>4.1836756281554701E-13</v>
      </c>
      <c r="P11" s="4">
        <f t="shared" si="7"/>
        <v>-4.1836756281554701E-13</v>
      </c>
      <c r="Q11" s="4">
        <f t="shared" si="8"/>
        <v>1.0459189070388675E-11</v>
      </c>
    </row>
    <row r="12" spans="2:17" x14ac:dyDescent="0.3">
      <c r="B12" s="5" t="s">
        <v>18</v>
      </c>
      <c r="C12" s="8">
        <v>0.04</v>
      </c>
      <c r="D12" s="7"/>
      <c r="F12" s="4">
        <v>7</v>
      </c>
      <c r="G12" s="4">
        <f t="shared" si="5"/>
        <v>1650.8033870339</v>
      </c>
      <c r="H12" s="4">
        <v>0</v>
      </c>
      <c r="I12" s="4">
        <f t="shared" si="1"/>
        <v>88.57233129472003</v>
      </c>
      <c r="J12" s="4">
        <v>0</v>
      </c>
      <c r="K12" s="4">
        <f t="shared" si="2"/>
        <v>1562.23105573918</v>
      </c>
      <c r="L12" s="4">
        <f t="shared" si="3"/>
        <v>911.54681620403471</v>
      </c>
      <c r="M12" s="4">
        <f t="shared" si="4"/>
        <v>538.35763935017212</v>
      </c>
      <c r="N12" s="4">
        <f t="shared" si="4"/>
        <v>-481.7874808476106</v>
      </c>
      <c r="O12" s="4">
        <f t="shared" si="6"/>
        <v>4.3510226532816891E-13</v>
      </c>
      <c r="P12" s="4">
        <f t="shared" si="7"/>
        <v>-4.3510226532816891E-13</v>
      </c>
      <c r="Q12" s="4">
        <f t="shared" si="8"/>
        <v>1.0877556633204223E-11</v>
      </c>
    </row>
    <row r="13" spans="2:17" x14ac:dyDescent="0.3">
      <c r="B13" s="5" t="s">
        <v>19</v>
      </c>
      <c r="C13" s="4">
        <f>(C6-C8)/((1/C12)*(1-(1/(1+C12)^C10)))</f>
        <v>1347.7626809582016</v>
      </c>
      <c r="D13" s="10"/>
      <c r="F13" s="4">
        <v>8</v>
      </c>
      <c r="G13" s="4">
        <f t="shared" si="5"/>
        <v>1766.3596241262733</v>
      </c>
      <c r="H13" s="4">
        <v>0</v>
      </c>
      <c r="I13" s="4">
        <f t="shared" si="1"/>
        <v>92.115224546508813</v>
      </c>
      <c r="J13" s="4">
        <v>0</v>
      </c>
      <c r="K13" s="4">
        <f t="shared" si="2"/>
        <v>1674.2443995797644</v>
      </c>
      <c r="L13" s="4">
        <f t="shared" si="3"/>
        <v>904.54215414463954</v>
      </c>
      <c r="M13" s="4">
        <f t="shared" si="4"/>
        <v>2212.6020389299365</v>
      </c>
      <c r="N13" s="4">
        <f t="shared" si="4"/>
        <v>422.75467329702894</v>
      </c>
      <c r="O13" s="4">
        <f t="shared" si="6"/>
        <v>4.525063559412957E-13</v>
      </c>
      <c r="P13" s="4">
        <f t="shared" si="7"/>
        <v>-4.525063559412957E-13</v>
      </c>
      <c r="Q13" s="4">
        <f t="shared" si="8"/>
        <v>1.1312658898532392E-11</v>
      </c>
    </row>
    <row r="14" spans="2:17" x14ac:dyDescent="0.3">
      <c r="F14" s="4">
        <v>9</v>
      </c>
      <c r="G14" s="4">
        <f t="shared" si="5"/>
        <v>1890.0047978151122</v>
      </c>
      <c r="H14" s="4">
        <v>0</v>
      </c>
      <c r="I14" s="4">
        <f t="shared" si="1"/>
        <v>95.799833528369192</v>
      </c>
      <c r="J14" s="4">
        <v>0</v>
      </c>
      <c r="K14" s="4">
        <f t="shared" si="2"/>
        <v>1794.204964286743</v>
      </c>
      <c r="L14" s="4">
        <f t="shared" si="3"/>
        <v>897.54918020657954</v>
      </c>
      <c r="M14" s="4">
        <f t="shared" si="4"/>
        <v>4006.8070032166797</v>
      </c>
      <c r="N14" s="4">
        <f t="shared" si="4"/>
        <v>1320.3038535036085</v>
      </c>
      <c r="O14" s="4">
        <f t="shared" si="6"/>
        <v>4.7060661017894747E-13</v>
      </c>
      <c r="P14" s="4">
        <f t="shared" si="7"/>
        <v>-4.7060661017894747E-13</v>
      </c>
      <c r="Q14" s="4">
        <f t="shared" si="8"/>
        <v>1.1765165254473688E-11</v>
      </c>
    </row>
    <row r="15" spans="2:17" x14ac:dyDescent="0.3">
      <c r="B15" s="11" t="s">
        <v>20</v>
      </c>
      <c r="C15" s="12"/>
      <c r="F15" s="4">
        <v>10</v>
      </c>
      <c r="G15" s="4">
        <f t="shared" si="5"/>
        <v>2022.3051336621704</v>
      </c>
      <c r="H15" s="4">
        <v>0</v>
      </c>
      <c r="I15" s="4">
        <f t="shared" si="1"/>
        <v>99.631826869503968</v>
      </c>
      <c r="J15" s="4">
        <v>0</v>
      </c>
      <c r="K15" s="4">
        <f t="shared" si="2"/>
        <v>1922.6733067926664</v>
      </c>
      <c r="L15" s="4">
        <f t="shared" si="3"/>
        <v>890.56975542060934</v>
      </c>
      <c r="M15" s="4">
        <f t="shared" si="4"/>
        <v>5929.4803100093459</v>
      </c>
      <c r="N15" s="13">
        <f t="shared" si="4"/>
        <v>2210.8736089242179</v>
      </c>
      <c r="O15" s="4">
        <f t="shared" si="6"/>
        <v>4.8943087458610542E-13</v>
      </c>
      <c r="P15" s="4">
        <f t="shared" si="7"/>
        <v>-4.8943087458610542E-13</v>
      </c>
      <c r="Q15" s="4">
        <f t="shared" si="8"/>
        <v>1.2235771864652635E-11</v>
      </c>
    </row>
    <row r="16" spans="2:17" x14ac:dyDescent="0.3">
      <c r="B16" s="5" t="s">
        <v>21</v>
      </c>
      <c r="C16" s="6">
        <v>1100</v>
      </c>
    </row>
    <row r="17" spans="2:4" x14ac:dyDescent="0.3">
      <c r="B17" s="5" t="s">
        <v>22</v>
      </c>
      <c r="C17" s="8">
        <v>7.0000000000000007E-2</v>
      </c>
    </row>
    <row r="19" spans="2:4" x14ac:dyDescent="0.3">
      <c r="B19" s="11" t="s">
        <v>23</v>
      </c>
      <c r="C19" s="12"/>
    </row>
    <row r="20" spans="2:4" x14ac:dyDescent="0.3">
      <c r="B20" s="5" t="s">
        <v>24</v>
      </c>
      <c r="C20" s="4">
        <v>70</v>
      </c>
      <c r="D20" s="1"/>
    </row>
    <row r="21" spans="2:4" x14ac:dyDescent="0.3">
      <c r="B21" s="5" t="s">
        <v>25</v>
      </c>
      <c r="C21" s="8">
        <v>0.04</v>
      </c>
    </row>
    <row r="22" spans="2:4" x14ac:dyDescent="0.3">
      <c r="B22" s="5" t="s">
        <v>31</v>
      </c>
      <c r="C22" s="5">
        <v>150</v>
      </c>
    </row>
    <row r="23" spans="2:4" x14ac:dyDescent="0.3">
      <c r="B23" s="5" t="s">
        <v>26</v>
      </c>
      <c r="C23" s="14">
        <v>0.06</v>
      </c>
    </row>
    <row r="25" spans="2:4" x14ac:dyDescent="0.3">
      <c r="B25" s="16" t="s">
        <v>27</v>
      </c>
      <c r="C25" s="17"/>
    </row>
    <row r="26" spans="2:4" x14ac:dyDescent="0.3">
      <c r="B26" s="5" t="s">
        <v>28</v>
      </c>
      <c r="C26" s="8">
        <v>0.185</v>
      </c>
    </row>
    <row r="28" spans="2:4" x14ac:dyDescent="0.3">
      <c r="B28" s="18" t="s">
        <v>29</v>
      </c>
      <c r="C28" s="18"/>
    </row>
    <row r="29" spans="2:4" x14ac:dyDescent="0.3">
      <c r="B29" s="18"/>
      <c r="C29" s="18"/>
    </row>
  </sheetData>
  <mergeCells count="3">
    <mergeCell ref="B5:C5"/>
    <mergeCell ref="B25:C25"/>
    <mergeCell ref="B28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2022-03-17T17:04:40Z</dcterms:created>
  <dcterms:modified xsi:type="dcterms:W3CDTF">2022-03-28T19:43:13Z</dcterms:modified>
</cp:coreProperties>
</file>