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codeName="ThisWorkbook" defaultThemeVersion="124226"/>
  <mc:AlternateContent xmlns:mc="http://schemas.openxmlformats.org/markup-compatibility/2006">
    <mc:Choice Requires="x15">
      <x15ac:absPath xmlns:x15ac="http://schemas.microsoft.com/office/spreadsheetml/2010/11/ac" url="G:\Mon disque\02_Enseignement ETS\00_ENR\09_Énergies non renouvelables 2020-04-22\04-EvFormatives (Exercices)\9.0 Activité - Biomimétisme\"/>
    </mc:Choice>
  </mc:AlternateContent>
  <xr:revisionPtr revIDLastSave="0" documentId="8_{B66B1538-F602-4A81-A441-21C2EB5C4F08}" xr6:coauthVersionLast="36" xr6:coauthVersionMax="36" xr10:uidLastSave="{00000000-0000-0000-0000-000000000000}"/>
  <bookViews>
    <workbookView xWindow="9465" yWindow="15" windowWidth="9735" windowHeight="7230" tabRatio="857" firstSheet="4" activeTab="11" xr2:uid="{00000000-000D-0000-FFFF-FFFF00000000}"/>
  </bookViews>
  <sheets>
    <sheet name="Accueil" sheetId="17" r:id="rId1"/>
    <sheet name="Modalités d'utilisation" sheetId="9" r:id="rId2"/>
    <sheet name="Description du PSPP" sheetId="8" r:id="rId3"/>
    <sheet name="Objectifs et portée de l'analys" sheetId="19" r:id="rId4"/>
    <sheet name="Sociale" sheetId="3" r:id="rId5"/>
    <sheet name="Écologique" sheetId="4" r:id="rId6"/>
    <sheet name="Économique" sheetId="5" r:id="rId7"/>
    <sheet name="Culturelle" sheetId="15" r:id="rId8"/>
    <sheet name="Éthique" sheetId="1" r:id="rId9"/>
    <sheet name="Gouvernance" sheetId="13" r:id="rId10"/>
    <sheet name="Résultats" sheetId="7" r:id="rId11"/>
    <sheet name="Modalités d'interprétation" sheetId="10" r:id="rId12"/>
    <sheet name="Analyse des bonification" sheetId="18" r:id="rId13"/>
    <sheet name="Contacts" sheetId="11" r:id="rId14"/>
    <sheet name="Citer ce document" sheetId="12" r:id="rId15"/>
  </sheets>
  <definedNames>
    <definedName name="HTML_CodePage" hidden="1">1252</definedName>
    <definedName name="HTML_Control" localSheetId="5" hidden="1">{"'Pôle écologique'!$B$2:$K$23"}</definedName>
    <definedName name="HTML_Control" localSheetId="6" hidden="1">{"'Pôle écologique'!$B$2:$K$23"}</definedName>
    <definedName name="HTML_Control" localSheetId="4" hidden="1">{"'Pôle écologique'!$B$2:$K$23"}</definedName>
    <definedName name="HTML_Control" hidden="1">{"'Pôle écologique'!$B$2:$K$23"}</definedName>
    <definedName name="HTML_Description" hidden="1">""</definedName>
    <definedName name="HTML_Email" hidden="1">""</definedName>
    <definedName name="HTML_Header" hidden="1">"Pôle écologique"</definedName>
    <definedName name="HTML_LastUpdate" hidden="1">"22/09/99"</definedName>
    <definedName name="HTML_LineAfter" hidden="1">FALSE</definedName>
    <definedName name="HTML_LineBefore" hidden="1">FALSE</definedName>
    <definedName name="HTML_Name" hidden="1">"Claude Villeneuve"</definedName>
    <definedName name="HTML_OBDlg2" hidden="1">TRUE</definedName>
    <definedName name="HTML_OBDlg4" hidden="1">TRUE</definedName>
    <definedName name="HTML_OS" hidden="1">1</definedName>
    <definedName name="HTML_PathFileMac" hidden="1">"Disque Dur:Desktop Folder:Francois page web:Grille:tab1dgrilledd.html"</definedName>
    <definedName name="HTML_Title" hidden="1">"Pôle écologique"</definedName>
    <definedName name="_xlnm.Print_Titles" localSheetId="4">Sociale!$2:$5</definedName>
    <definedName name="_xlnm.Print_Area" localSheetId="2">'Description du PSPP'!$B$4:$C$12</definedName>
    <definedName name="_xlnm.Print_Area" localSheetId="5">Écologique!$B$2:$J$46</definedName>
    <definedName name="_xlnm.Print_Area" localSheetId="6">Économique!$B$2:$J$50</definedName>
    <definedName name="_xlnm.Print_Area" localSheetId="8">Éthique!$B$2:$J$37</definedName>
    <definedName name="_xlnm.Print_Area" localSheetId="10">Résultats!$A$1:$P$107</definedName>
    <definedName name="_xlnm.Print_Area" localSheetId="4">Sociale!$B$2:$J$66</definedName>
  </definedNames>
  <calcPr calcId="191029"/>
</workbook>
</file>

<file path=xl/calcChain.xml><?xml version="1.0" encoding="utf-8"?>
<calcChain xmlns="http://schemas.openxmlformats.org/spreadsheetml/2006/main">
  <c r="B74" i="7" l="1"/>
  <c r="B73" i="7"/>
  <c r="B72" i="7"/>
  <c r="B71" i="7"/>
  <c r="B45" i="7"/>
  <c r="B44" i="7"/>
  <c r="B23" i="7"/>
  <c r="B22" i="7"/>
  <c r="B21" i="7"/>
  <c r="B20" i="7"/>
  <c r="C2" i="7"/>
  <c r="J46" i="13"/>
  <c r="J31" i="5"/>
  <c r="J42" i="4"/>
  <c r="E57" i="13"/>
  <c r="E38" i="1"/>
  <c r="C9" i="7" s="1"/>
  <c r="E30" i="15"/>
  <c r="C8" i="7" s="1"/>
  <c r="E12" i="15"/>
  <c r="C50" i="7" s="1"/>
  <c r="E51" i="5"/>
  <c r="C7" i="7" s="1"/>
  <c r="E55" i="13"/>
  <c r="G55" i="13" s="1"/>
  <c r="D74" i="7" s="1"/>
  <c r="E48" i="13"/>
  <c r="C73" i="7" s="1"/>
  <c r="E41" i="13"/>
  <c r="G41" i="13" s="1"/>
  <c r="D72" i="7" s="1"/>
  <c r="E34" i="13"/>
  <c r="C71" i="7" s="1"/>
  <c r="E29" i="13"/>
  <c r="C70" i="7" s="1"/>
  <c r="G29" i="13"/>
  <c r="D70" i="7" s="1"/>
  <c r="E24" i="13"/>
  <c r="C69" i="7" s="1"/>
  <c r="E15" i="13"/>
  <c r="G15" i="13" s="1"/>
  <c r="D68" i="7" s="1"/>
  <c r="E11" i="13"/>
  <c r="C67" i="7" s="1"/>
  <c r="E36" i="1"/>
  <c r="C62" i="7" s="1"/>
  <c r="E30" i="1"/>
  <c r="G30" i="1" s="1"/>
  <c r="D61" i="7" s="1"/>
  <c r="E25" i="1"/>
  <c r="E19" i="1"/>
  <c r="C59" i="7" s="1"/>
  <c r="E13" i="1"/>
  <c r="C58" i="7" s="1"/>
  <c r="G28" i="15"/>
  <c r="D53" i="7" s="1"/>
  <c r="E28" i="15"/>
  <c r="C53" i="7" s="1"/>
  <c r="E23" i="15"/>
  <c r="G23" i="15" s="1"/>
  <c r="D52" i="7" s="1"/>
  <c r="E18" i="15"/>
  <c r="C51" i="7" s="1"/>
  <c r="E49" i="5"/>
  <c r="G49" i="5" s="1"/>
  <c r="D45" i="7" s="1"/>
  <c r="E33" i="5"/>
  <c r="E43" i="5"/>
  <c r="C44" i="7" s="1"/>
  <c r="E38" i="5"/>
  <c r="G27" i="5"/>
  <c r="D41" i="7" s="1"/>
  <c r="E27" i="5"/>
  <c r="C41" i="7" s="1"/>
  <c r="E23" i="5"/>
  <c r="E17" i="5"/>
  <c r="E12" i="5"/>
  <c r="C38" i="7" s="1"/>
  <c r="U7" i="13"/>
  <c r="U8" i="13"/>
  <c r="U9" i="13"/>
  <c r="U10" i="13"/>
  <c r="J10" i="13" s="1"/>
  <c r="U13" i="13"/>
  <c r="U14" i="13"/>
  <c r="U17" i="13"/>
  <c r="U18" i="13"/>
  <c r="U19" i="13"/>
  <c r="J19" i="13" s="1"/>
  <c r="U20" i="13"/>
  <c r="J20" i="13" s="1"/>
  <c r="U21" i="13"/>
  <c r="J21" i="13" s="1"/>
  <c r="U22" i="13"/>
  <c r="J22" i="13" s="1"/>
  <c r="U23" i="13"/>
  <c r="J23" i="13" s="1"/>
  <c r="U26" i="13"/>
  <c r="U27" i="13"/>
  <c r="U28" i="13"/>
  <c r="U31" i="13"/>
  <c r="U32" i="13"/>
  <c r="U33" i="13"/>
  <c r="J33" i="13" s="1"/>
  <c r="U36" i="13"/>
  <c r="U37" i="13"/>
  <c r="U38" i="13"/>
  <c r="U39" i="13"/>
  <c r="J39" i="13" s="1"/>
  <c r="U40" i="13"/>
  <c r="J40" i="13" s="1"/>
  <c r="U43" i="13"/>
  <c r="U44" i="13"/>
  <c r="U45" i="13"/>
  <c r="U46" i="13"/>
  <c r="U47" i="13"/>
  <c r="J47" i="13" s="1"/>
  <c r="U50" i="13"/>
  <c r="U51" i="13"/>
  <c r="U52" i="13"/>
  <c r="U53" i="13"/>
  <c r="J53" i="13" s="1"/>
  <c r="U54" i="13"/>
  <c r="J54" i="13" s="1"/>
  <c r="U7" i="1"/>
  <c r="U8" i="1"/>
  <c r="U9" i="1"/>
  <c r="U10" i="1"/>
  <c r="U11" i="1"/>
  <c r="U12" i="1"/>
  <c r="U15" i="1"/>
  <c r="U16" i="1"/>
  <c r="U17" i="1"/>
  <c r="U18" i="1"/>
  <c r="U21" i="1"/>
  <c r="U22" i="1"/>
  <c r="U23" i="1"/>
  <c r="U24" i="1"/>
  <c r="J24" i="1" s="1"/>
  <c r="U27" i="1"/>
  <c r="U28" i="1"/>
  <c r="U29" i="1"/>
  <c r="U32" i="1"/>
  <c r="U33" i="1"/>
  <c r="U34" i="1"/>
  <c r="J34" i="1" s="1"/>
  <c r="U35" i="1"/>
  <c r="J35" i="1" s="1"/>
  <c r="U7" i="15"/>
  <c r="U8" i="15"/>
  <c r="U9" i="15"/>
  <c r="U10" i="15"/>
  <c r="U11" i="15"/>
  <c r="U14" i="15"/>
  <c r="U15" i="15"/>
  <c r="U16" i="15"/>
  <c r="U17" i="15"/>
  <c r="U20" i="15"/>
  <c r="U21" i="15"/>
  <c r="U22" i="15"/>
  <c r="U25" i="15"/>
  <c r="U26" i="15"/>
  <c r="U27" i="15"/>
  <c r="U48" i="5"/>
  <c r="J48" i="5" s="1"/>
  <c r="U47" i="5"/>
  <c r="J47" i="5" s="1"/>
  <c r="U46" i="5"/>
  <c r="U45" i="5"/>
  <c r="U42" i="5"/>
  <c r="J42" i="5" s="1"/>
  <c r="U41" i="5"/>
  <c r="U40" i="5"/>
  <c r="U37" i="5"/>
  <c r="U36" i="5"/>
  <c r="U35" i="5"/>
  <c r="U32" i="5"/>
  <c r="J32" i="5" s="1"/>
  <c r="U31" i="5"/>
  <c r="U30" i="5"/>
  <c r="U29" i="5"/>
  <c r="U26" i="5"/>
  <c r="U25" i="5"/>
  <c r="U22" i="5"/>
  <c r="J22" i="5" s="1"/>
  <c r="U21" i="5"/>
  <c r="J21" i="5" s="1"/>
  <c r="U20" i="5"/>
  <c r="U19" i="5"/>
  <c r="U16" i="5"/>
  <c r="J16" i="5" s="1"/>
  <c r="U15" i="5"/>
  <c r="U14" i="5"/>
  <c r="U11" i="5"/>
  <c r="J11" i="5" s="1"/>
  <c r="U10" i="5"/>
  <c r="J10" i="5" s="1"/>
  <c r="U9" i="5"/>
  <c r="U8" i="5"/>
  <c r="U7" i="5"/>
  <c r="P47" i="5"/>
  <c r="Q47" i="5"/>
  <c r="R47" i="5"/>
  <c r="S47" i="5"/>
  <c r="T47" i="5"/>
  <c r="V47" i="5"/>
  <c r="N47" i="5" s="1"/>
  <c r="P48" i="5"/>
  <c r="Q48" i="5"/>
  <c r="R48" i="5"/>
  <c r="S48" i="5"/>
  <c r="T48" i="5"/>
  <c r="V48" i="5"/>
  <c r="P42" i="5"/>
  <c r="Q42" i="5"/>
  <c r="R42" i="5"/>
  <c r="S42" i="5"/>
  <c r="T42" i="5"/>
  <c r="V42" i="5"/>
  <c r="N42" i="5" s="1"/>
  <c r="P31" i="5"/>
  <c r="Q31" i="5"/>
  <c r="R31" i="5"/>
  <c r="S31" i="5"/>
  <c r="T31" i="5"/>
  <c r="V31" i="5"/>
  <c r="N31" i="5" s="1"/>
  <c r="W31" i="5"/>
  <c r="O31" i="5" s="1"/>
  <c r="P32" i="5"/>
  <c r="Q32" i="5"/>
  <c r="R32" i="5"/>
  <c r="S32" i="5"/>
  <c r="T32" i="5"/>
  <c r="V32" i="5"/>
  <c r="W32" i="5" s="1"/>
  <c r="O32" i="5" s="1"/>
  <c r="P21" i="5"/>
  <c r="Q21" i="5"/>
  <c r="R21" i="5"/>
  <c r="S21" i="5"/>
  <c r="T21" i="5"/>
  <c r="V21" i="5"/>
  <c r="N21" i="5" s="1"/>
  <c r="P22" i="5"/>
  <c r="Q22" i="5"/>
  <c r="R22" i="5"/>
  <c r="S22" i="5"/>
  <c r="T22" i="5"/>
  <c r="V22" i="5"/>
  <c r="N22" i="5" s="1"/>
  <c r="W22" i="5"/>
  <c r="O22" i="5" s="1"/>
  <c r="P16" i="5"/>
  <c r="Q16" i="5"/>
  <c r="R16" i="5"/>
  <c r="S16" i="5"/>
  <c r="T16" i="5"/>
  <c r="V16" i="5"/>
  <c r="W16" i="5" s="1"/>
  <c r="O16" i="5" s="1"/>
  <c r="P10" i="5"/>
  <c r="Q10" i="5"/>
  <c r="R10" i="5"/>
  <c r="S10" i="5"/>
  <c r="T10" i="5"/>
  <c r="V10" i="5"/>
  <c r="W10" i="5" s="1"/>
  <c r="O10" i="5" s="1"/>
  <c r="P11" i="5"/>
  <c r="Q11" i="5"/>
  <c r="R11" i="5"/>
  <c r="S11" i="5"/>
  <c r="T11" i="5"/>
  <c r="V11" i="5"/>
  <c r="W11" i="5" s="1"/>
  <c r="O11" i="5" s="1"/>
  <c r="P34" i="1"/>
  <c r="Q34" i="1"/>
  <c r="R34" i="1"/>
  <c r="S34" i="1"/>
  <c r="T34" i="1"/>
  <c r="V34" i="1"/>
  <c r="W34" i="1" s="1"/>
  <c r="O34" i="1" s="1"/>
  <c r="P35" i="1"/>
  <c r="Q35" i="1"/>
  <c r="R35" i="1"/>
  <c r="S35" i="1"/>
  <c r="T35" i="1"/>
  <c r="V35" i="1"/>
  <c r="W35" i="1" s="1"/>
  <c r="O35" i="1" s="1"/>
  <c r="P24" i="1"/>
  <c r="Q24" i="1"/>
  <c r="R24" i="1"/>
  <c r="S24" i="1"/>
  <c r="T24" i="1"/>
  <c r="V24" i="1"/>
  <c r="N24" i="1" s="1"/>
  <c r="P10" i="1"/>
  <c r="Q10" i="1"/>
  <c r="R10" i="1"/>
  <c r="S10" i="1"/>
  <c r="T10" i="1"/>
  <c r="V10" i="1"/>
  <c r="N10" i="1" s="1"/>
  <c r="P11" i="1"/>
  <c r="Q11" i="1"/>
  <c r="R11" i="1"/>
  <c r="S11" i="1"/>
  <c r="T11" i="1"/>
  <c r="V11" i="1"/>
  <c r="W11" i="1" s="1"/>
  <c r="O11" i="1" s="1"/>
  <c r="P12" i="1"/>
  <c r="Q12" i="1"/>
  <c r="R12" i="1"/>
  <c r="S12" i="1"/>
  <c r="T12" i="1"/>
  <c r="V12" i="1"/>
  <c r="W12" i="1" s="1"/>
  <c r="O12" i="1" s="1"/>
  <c r="P51" i="13"/>
  <c r="Q51" i="13"/>
  <c r="R51" i="13"/>
  <c r="S51" i="13"/>
  <c r="T51" i="13"/>
  <c r="V51" i="13"/>
  <c r="P52" i="13"/>
  <c r="Q52" i="13"/>
  <c r="R52" i="13"/>
  <c r="S52" i="13"/>
  <c r="T52" i="13"/>
  <c r="V52" i="13"/>
  <c r="N52" i="13" s="1"/>
  <c r="W52" i="13"/>
  <c r="O52" i="13" s="1"/>
  <c r="P53" i="13"/>
  <c r="Q53" i="13"/>
  <c r="R53" i="13"/>
  <c r="S53" i="13"/>
  <c r="T53" i="13"/>
  <c r="V53" i="13"/>
  <c r="N53" i="13" s="1"/>
  <c r="W53" i="13"/>
  <c r="O53" i="13" s="1"/>
  <c r="P54" i="13"/>
  <c r="Q54" i="13"/>
  <c r="R54" i="13"/>
  <c r="S54" i="13"/>
  <c r="T54" i="13"/>
  <c r="V54" i="13"/>
  <c r="N54" i="13" s="1"/>
  <c r="P46" i="13"/>
  <c r="Q46" i="13"/>
  <c r="R46" i="13"/>
  <c r="S46" i="13"/>
  <c r="T46" i="13"/>
  <c r="V46" i="13"/>
  <c r="P47" i="13"/>
  <c r="Q47" i="13"/>
  <c r="R47" i="13"/>
  <c r="S47" i="13"/>
  <c r="T47" i="13"/>
  <c r="V47" i="13"/>
  <c r="N47" i="13" s="1"/>
  <c r="P39" i="13"/>
  <c r="Q39" i="13"/>
  <c r="R39" i="13"/>
  <c r="S39" i="13"/>
  <c r="T39" i="13"/>
  <c r="V39" i="13"/>
  <c r="W39" i="13" s="1"/>
  <c r="O39" i="13" s="1"/>
  <c r="P40" i="13"/>
  <c r="Q40" i="13"/>
  <c r="R40" i="13"/>
  <c r="S40" i="13"/>
  <c r="T40" i="13"/>
  <c r="V40" i="13"/>
  <c r="W40" i="13" s="1"/>
  <c r="O40" i="13" s="1"/>
  <c r="P33" i="13"/>
  <c r="Q33" i="13"/>
  <c r="R33" i="13"/>
  <c r="S33" i="13"/>
  <c r="T33" i="13"/>
  <c r="V33" i="13"/>
  <c r="N33" i="13" s="1"/>
  <c r="P19" i="13"/>
  <c r="Q19" i="13"/>
  <c r="R19" i="13"/>
  <c r="S19" i="13"/>
  <c r="T19" i="13"/>
  <c r="V19" i="13"/>
  <c r="W19" i="13" s="1"/>
  <c r="O19" i="13" s="1"/>
  <c r="P20" i="13"/>
  <c r="Q20" i="13"/>
  <c r="R20" i="13"/>
  <c r="S20" i="13"/>
  <c r="T20" i="13"/>
  <c r="V20" i="13"/>
  <c r="W20" i="13" s="1"/>
  <c r="O20" i="13" s="1"/>
  <c r="P21" i="13"/>
  <c r="Q21" i="13"/>
  <c r="R21" i="13"/>
  <c r="S21" i="13"/>
  <c r="T21" i="13"/>
  <c r="V21" i="13"/>
  <c r="W21" i="13" s="1"/>
  <c r="O21" i="13" s="1"/>
  <c r="P22" i="13"/>
  <c r="Q22" i="13"/>
  <c r="R22" i="13"/>
  <c r="S22" i="13"/>
  <c r="T22" i="13"/>
  <c r="V22" i="13"/>
  <c r="W22" i="13" s="1"/>
  <c r="O22" i="13" s="1"/>
  <c r="P23" i="13"/>
  <c r="Q23" i="13"/>
  <c r="R23" i="13"/>
  <c r="S23" i="13"/>
  <c r="T23" i="13"/>
  <c r="V23" i="13"/>
  <c r="W23" i="13" s="1"/>
  <c r="O23" i="13" s="1"/>
  <c r="P10" i="13"/>
  <c r="Q10" i="13"/>
  <c r="R10" i="13"/>
  <c r="S10" i="13"/>
  <c r="T10" i="13"/>
  <c r="V10" i="13"/>
  <c r="W10" i="13" s="1"/>
  <c r="O10" i="13" s="1"/>
  <c r="E46" i="4"/>
  <c r="C6" i="7" s="1"/>
  <c r="E44" i="4"/>
  <c r="G44" i="4" s="1"/>
  <c r="D33" i="7" s="1"/>
  <c r="E37" i="4"/>
  <c r="C32" i="7" s="1"/>
  <c r="E32" i="4"/>
  <c r="G32" i="4" s="1"/>
  <c r="D31" i="7" s="1"/>
  <c r="E25" i="4"/>
  <c r="C30" i="7" s="1"/>
  <c r="E18" i="4"/>
  <c r="G18" i="4" s="1"/>
  <c r="D29" i="7" s="1"/>
  <c r="E13" i="4"/>
  <c r="C28" i="7" s="1"/>
  <c r="U43" i="4"/>
  <c r="J43" i="4" s="1"/>
  <c r="U42" i="4"/>
  <c r="U41" i="4"/>
  <c r="U40" i="4"/>
  <c r="U39" i="4"/>
  <c r="U36" i="4"/>
  <c r="U35" i="4"/>
  <c r="U34" i="4"/>
  <c r="U31" i="4"/>
  <c r="U30" i="4"/>
  <c r="U29" i="4"/>
  <c r="U28" i="4"/>
  <c r="U27" i="4"/>
  <c r="U24" i="4"/>
  <c r="J24" i="4" s="1"/>
  <c r="U23" i="4"/>
  <c r="J23" i="4" s="1"/>
  <c r="U22" i="4"/>
  <c r="J22" i="4" s="1"/>
  <c r="U21" i="4"/>
  <c r="U20" i="4"/>
  <c r="U17" i="4"/>
  <c r="J17" i="4" s="1"/>
  <c r="U16" i="4"/>
  <c r="U15" i="4"/>
  <c r="U12" i="4"/>
  <c r="J12" i="4" s="1"/>
  <c r="U11" i="4"/>
  <c r="J11" i="4" s="1"/>
  <c r="U10" i="4"/>
  <c r="J10" i="4" s="1"/>
  <c r="U9" i="4"/>
  <c r="U8" i="4"/>
  <c r="U7" i="4"/>
  <c r="P42" i="4"/>
  <c r="Q42" i="4"/>
  <c r="R42" i="4"/>
  <c r="S42" i="4"/>
  <c r="T42" i="4"/>
  <c r="V42" i="4"/>
  <c r="P43" i="4"/>
  <c r="Q43" i="4"/>
  <c r="R43" i="4"/>
  <c r="S43" i="4"/>
  <c r="T43" i="4"/>
  <c r="V43" i="4"/>
  <c r="N43" i="4" s="1"/>
  <c r="P22" i="4"/>
  <c r="Q22" i="4"/>
  <c r="R22" i="4"/>
  <c r="S22" i="4"/>
  <c r="T22" i="4"/>
  <c r="V22" i="4"/>
  <c r="N22" i="4" s="1"/>
  <c r="P23" i="4"/>
  <c r="Q23" i="4"/>
  <c r="R23" i="4"/>
  <c r="S23" i="4"/>
  <c r="T23" i="4"/>
  <c r="V23" i="4"/>
  <c r="N23" i="4" s="1"/>
  <c r="W23" i="4"/>
  <c r="O23" i="4" s="1"/>
  <c r="P24" i="4"/>
  <c r="Q24" i="4"/>
  <c r="R24" i="4"/>
  <c r="S24" i="4"/>
  <c r="T24" i="4"/>
  <c r="V24" i="4"/>
  <c r="P17" i="4"/>
  <c r="Q17" i="4"/>
  <c r="R17" i="4"/>
  <c r="S17" i="4"/>
  <c r="T17" i="4"/>
  <c r="V17" i="4"/>
  <c r="N17" i="4" s="1"/>
  <c r="P10" i="4"/>
  <c r="Q10" i="4"/>
  <c r="R10" i="4"/>
  <c r="S10" i="4"/>
  <c r="T10" i="4"/>
  <c r="V10" i="4"/>
  <c r="N10" i="4" s="1"/>
  <c r="P11" i="4"/>
  <c r="Q11" i="4"/>
  <c r="R11" i="4"/>
  <c r="S11" i="4"/>
  <c r="T11" i="4"/>
  <c r="V11" i="4"/>
  <c r="N11" i="4" s="1"/>
  <c r="W11" i="4"/>
  <c r="O11" i="4" s="1"/>
  <c r="P12" i="4"/>
  <c r="Q12" i="4"/>
  <c r="R12" i="4"/>
  <c r="S12" i="4"/>
  <c r="T12" i="4"/>
  <c r="V12" i="4"/>
  <c r="E66" i="3"/>
  <c r="C5" i="7" s="1"/>
  <c r="E64" i="3"/>
  <c r="C23" i="7" s="1"/>
  <c r="E59" i="3"/>
  <c r="E51" i="3"/>
  <c r="E43" i="3"/>
  <c r="E36" i="3"/>
  <c r="C19" i="7" s="1"/>
  <c r="E31" i="3"/>
  <c r="C18" i="7" s="1"/>
  <c r="E23" i="3"/>
  <c r="C17" i="7" s="1"/>
  <c r="E16" i="3"/>
  <c r="C16" i="7" s="1"/>
  <c r="E10" i="3"/>
  <c r="C15" i="7" s="1"/>
  <c r="U63" i="3"/>
  <c r="U62" i="3"/>
  <c r="U61" i="3"/>
  <c r="U58" i="3"/>
  <c r="J58" i="3" s="1"/>
  <c r="U57" i="3"/>
  <c r="J57" i="3" s="1"/>
  <c r="U56" i="3"/>
  <c r="J56" i="3" s="1"/>
  <c r="U55" i="3"/>
  <c r="U54" i="3"/>
  <c r="U53" i="3"/>
  <c r="U50" i="3"/>
  <c r="J50" i="3" s="1"/>
  <c r="U49" i="3"/>
  <c r="J49" i="3" s="1"/>
  <c r="U48" i="3"/>
  <c r="J48" i="3" s="1"/>
  <c r="U47" i="3"/>
  <c r="U46" i="3"/>
  <c r="U45" i="3"/>
  <c r="U42" i="3"/>
  <c r="J42" i="3" s="1"/>
  <c r="U41" i="3"/>
  <c r="J41" i="3" s="1"/>
  <c r="U40" i="3"/>
  <c r="U39" i="3"/>
  <c r="U38" i="3"/>
  <c r="U35" i="3"/>
  <c r="U34" i="3"/>
  <c r="U33" i="3"/>
  <c r="U30" i="3"/>
  <c r="U29" i="3"/>
  <c r="U28" i="3"/>
  <c r="U27" i="3"/>
  <c r="U26" i="3"/>
  <c r="U25" i="3"/>
  <c r="U22" i="3"/>
  <c r="J22" i="3" s="1"/>
  <c r="U21" i="3"/>
  <c r="U20" i="3"/>
  <c r="U19" i="3"/>
  <c r="U18" i="3"/>
  <c r="U15" i="3"/>
  <c r="J15" i="3" s="1"/>
  <c r="U14" i="3"/>
  <c r="U13" i="3"/>
  <c r="U12" i="3"/>
  <c r="U9" i="3"/>
  <c r="U8" i="3"/>
  <c r="U7" i="3"/>
  <c r="J7" i="3" s="1"/>
  <c r="P15" i="3"/>
  <c r="Q15" i="3"/>
  <c r="R15" i="3"/>
  <c r="S15" i="3"/>
  <c r="T15" i="3"/>
  <c r="V15" i="3"/>
  <c r="W15" i="3" s="1"/>
  <c r="O15" i="3" s="1"/>
  <c r="P56" i="3"/>
  <c r="Q56" i="3"/>
  <c r="R56" i="3"/>
  <c r="S56" i="3"/>
  <c r="T56" i="3"/>
  <c r="V56" i="3"/>
  <c r="W56" i="3" s="1"/>
  <c r="O56" i="3" s="1"/>
  <c r="P57" i="3"/>
  <c r="Q57" i="3"/>
  <c r="R57" i="3"/>
  <c r="S57" i="3"/>
  <c r="T57" i="3"/>
  <c r="V57" i="3"/>
  <c r="W57" i="3" s="1"/>
  <c r="O57" i="3" s="1"/>
  <c r="P58" i="3"/>
  <c r="Q58" i="3"/>
  <c r="R58" i="3"/>
  <c r="S58" i="3"/>
  <c r="T58" i="3"/>
  <c r="V58" i="3"/>
  <c r="W58" i="3" s="1"/>
  <c r="O58" i="3" s="1"/>
  <c r="P48" i="3"/>
  <c r="Q48" i="3"/>
  <c r="R48" i="3"/>
  <c r="S48" i="3"/>
  <c r="T48" i="3"/>
  <c r="V48" i="3"/>
  <c r="N48" i="3" s="1"/>
  <c r="P49" i="3"/>
  <c r="Q49" i="3"/>
  <c r="R49" i="3"/>
  <c r="S49" i="3"/>
  <c r="T49" i="3"/>
  <c r="V49" i="3"/>
  <c r="N49" i="3" s="1"/>
  <c r="W49" i="3"/>
  <c r="O49" i="3" s="1"/>
  <c r="P50" i="3"/>
  <c r="Q50" i="3"/>
  <c r="R50" i="3"/>
  <c r="S50" i="3"/>
  <c r="T50" i="3"/>
  <c r="V50" i="3"/>
  <c r="P41" i="3"/>
  <c r="Q41" i="3"/>
  <c r="R41" i="3"/>
  <c r="S41" i="3"/>
  <c r="T41" i="3"/>
  <c r="V41" i="3"/>
  <c r="W41" i="3" s="1"/>
  <c r="O41" i="3" s="1"/>
  <c r="P42" i="3"/>
  <c r="Q42" i="3"/>
  <c r="R42" i="3"/>
  <c r="S42" i="3"/>
  <c r="T42" i="3"/>
  <c r="V42" i="3"/>
  <c r="W42" i="3" s="1"/>
  <c r="O42" i="3" s="1"/>
  <c r="P27" i="3"/>
  <c r="Q27" i="3"/>
  <c r="R27" i="3"/>
  <c r="S27" i="3"/>
  <c r="T27" i="3"/>
  <c r="V27" i="3"/>
  <c r="W27" i="3" s="1"/>
  <c r="P28" i="3"/>
  <c r="Q28" i="3"/>
  <c r="R28" i="3"/>
  <c r="S28" i="3"/>
  <c r="T28" i="3"/>
  <c r="V28" i="3"/>
  <c r="W28" i="3" s="1"/>
  <c r="P29" i="3"/>
  <c r="Q29" i="3"/>
  <c r="R29" i="3"/>
  <c r="S29" i="3"/>
  <c r="T29" i="3"/>
  <c r="V29" i="3"/>
  <c r="W29" i="3" s="1"/>
  <c r="P30" i="3"/>
  <c r="Q30" i="3"/>
  <c r="R30" i="3"/>
  <c r="S30" i="3"/>
  <c r="T30" i="3"/>
  <c r="V30" i="3"/>
  <c r="W30" i="3" s="1"/>
  <c r="P22" i="3"/>
  <c r="Q22" i="3"/>
  <c r="R22" i="3"/>
  <c r="S22" i="3"/>
  <c r="T22" i="3"/>
  <c r="V22" i="3"/>
  <c r="N22" i="3" s="1"/>
  <c r="T14" i="3"/>
  <c r="G19" i="1" l="1"/>
  <c r="D59" i="7" s="1"/>
  <c r="W22" i="4"/>
  <c r="O22" i="4" s="1"/>
  <c r="W21" i="5"/>
  <c r="O21" i="5" s="1"/>
  <c r="G43" i="5"/>
  <c r="D44" i="7" s="1"/>
  <c r="C31" i="7"/>
  <c r="W17" i="4"/>
  <c r="O17" i="4" s="1"/>
  <c r="W24" i="1"/>
  <c r="O24" i="1" s="1"/>
  <c r="W42" i="5"/>
  <c r="O42" i="5" s="1"/>
  <c r="G18" i="15"/>
  <c r="D51" i="7" s="1"/>
  <c r="C45" i="7"/>
  <c r="W10" i="4"/>
  <c r="O10" i="4" s="1"/>
  <c r="N10" i="13"/>
  <c r="C52" i="7"/>
  <c r="C74" i="7"/>
  <c r="W48" i="3"/>
  <c r="O48" i="3" s="1"/>
  <c r="C61" i="7"/>
  <c r="N12" i="4"/>
  <c r="W12" i="4"/>
  <c r="O12" i="4" s="1"/>
  <c r="N51" i="13"/>
  <c r="W51" i="13"/>
  <c r="O51" i="13" s="1"/>
  <c r="N50" i="3"/>
  <c r="W50" i="3"/>
  <c r="O50" i="3" s="1"/>
  <c r="G33" i="5"/>
  <c r="D42" i="7" s="1"/>
  <c r="C42" i="7"/>
  <c r="G48" i="13"/>
  <c r="D73" i="7" s="1"/>
  <c r="N42" i="4"/>
  <c r="W42" i="4"/>
  <c r="O42" i="4" s="1"/>
  <c r="G25" i="4"/>
  <c r="D30" i="7" s="1"/>
  <c r="N46" i="13"/>
  <c r="W46" i="13"/>
  <c r="O46" i="13" s="1"/>
  <c r="G17" i="5"/>
  <c r="D39" i="7" s="1"/>
  <c r="C39" i="7"/>
  <c r="C43" i="7"/>
  <c r="G38" i="5"/>
  <c r="D43" i="7" s="1"/>
  <c r="G36" i="1"/>
  <c r="D62" i="7" s="1"/>
  <c r="G24" i="13"/>
  <c r="D69" i="7" s="1"/>
  <c r="G34" i="13"/>
  <c r="D71" i="7" s="1"/>
  <c r="G37" i="4"/>
  <c r="D32" i="7" s="1"/>
  <c r="N24" i="4"/>
  <c r="W24" i="4"/>
  <c r="O24" i="4" s="1"/>
  <c r="W43" i="4"/>
  <c r="O43" i="4" s="1"/>
  <c r="W47" i="13"/>
  <c r="O47" i="13" s="1"/>
  <c r="N48" i="5"/>
  <c r="W48" i="5"/>
  <c r="O48" i="5" s="1"/>
  <c r="C40" i="7"/>
  <c r="G23" i="5"/>
  <c r="D40" i="7" s="1"/>
  <c r="C60" i="7"/>
  <c r="G25" i="1"/>
  <c r="D60" i="7" s="1"/>
  <c r="W54" i="13"/>
  <c r="O54" i="13" s="1"/>
  <c r="W47" i="5"/>
  <c r="O47" i="5" s="1"/>
  <c r="C29" i="7"/>
  <c r="C33" i="7"/>
  <c r="C68" i="7"/>
  <c r="C72" i="7"/>
  <c r="C22" i="7"/>
  <c r="C21" i="7"/>
  <c r="C20" i="7"/>
  <c r="C10" i="7"/>
  <c r="N32" i="5"/>
  <c r="N16" i="5"/>
  <c r="N10" i="5"/>
  <c r="N11" i="5"/>
  <c r="N34" i="1"/>
  <c r="N35" i="1"/>
  <c r="N12" i="1"/>
  <c r="W10" i="1"/>
  <c r="O10" i="1" s="1"/>
  <c r="N11" i="1"/>
  <c r="N39" i="13"/>
  <c r="N40" i="13"/>
  <c r="W33" i="13"/>
  <c r="O33" i="13" s="1"/>
  <c r="N23" i="13"/>
  <c r="N21" i="13"/>
  <c r="N19" i="13"/>
  <c r="N22" i="13"/>
  <c r="N20" i="13"/>
  <c r="N15" i="3"/>
  <c r="N58" i="3"/>
  <c r="N56" i="3"/>
  <c r="N57" i="3"/>
  <c r="N41" i="3"/>
  <c r="N42" i="3"/>
  <c r="W22" i="3"/>
  <c r="O22" i="3" s="1"/>
  <c r="J52" i="13" l="1"/>
  <c r="J51" i="13"/>
  <c r="V50" i="13"/>
  <c r="N50" i="13" s="1"/>
  <c r="T50" i="13"/>
  <c r="S50" i="13"/>
  <c r="R50" i="13"/>
  <c r="Q50" i="13"/>
  <c r="P50" i="13"/>
  <c r="J50" i="13"/>
  <c r="V45" i="13"/>
  <c r="W45" i="13" s="1"/>
  <c r="O45" i="13" s="1"/>
  <c r="J45" i="13"/>
  <c r="T45" i="13"/>
  <c r="S45" i="13"/>
  <c r="R45" i="13"/>
  <c r="Q45" i="13"/>
  <c r="P45" i="13"/>
  <c r="V44" i="13"/>
  <c r="W44" i="13" s="1"/>
  <c r="O44" i="13" s="1"/>
  <c r="T44" i="13"/>
  <c r="S44" i="13"/>
  <c r="R44" i="13"/>
  <c r="Q44" i="13"/>
  <c r="P44" i="13"/>
  <c r="J44" i="13"/>
  <c r="V43" i="13"/>
  <c r="W43" i="13" s="1"/>
  <c r="O43" i="13" s="1"/>
  <c r="T43" i="13"/>
  <c r="S43" i="13"/>
  <c r="R43" i="13"/>
  <c r="Q43" i="13"/>
  <c r="P43" i="13"/>
  <c r="J43" i="13"/>
  <c r="V46" i="5"/>
  <c r="W46" i="5" s="1"/>
  <c r="O46" i="5" s="1"/>
  <c r="T46" i="5"/>
  <c r="S46" i="5"/>
  <c r="R46" i="5"/>
  <c r="Q46" i="5"/>
  <c r="P46" i="5"/>
  <c r="J46" i="5"/>
  <c r="V45" i="5"/>
  <c r="W45" i="5" s="1"/>
  <c r="O45" i="5" s="1"/>
  <c r="T45" i="5"/>
  <c r="S45" i="5"/>
  <c r="R45" i="5"/>
  <c r="Q45" i="5"/>
  <c r="P45" i="5"/>
  <c r="J45" i="5"/>
  <c r="V63" i="3"/>
  <c r="W63" i="3" s="1"/>
  <c r="O63" i="3" s="1"/>
  <c r="T63" i="3"/>
  <c r="S63" i="3"/>
  <c r="R63" i="3"/>
  <c r="Q63" i="3"/>
  <c r="P63" i="3"/>
  <c r="J63" i="3"/>
  <c r="V62" i="3"/>
  <c r="W62" i="3" s="1"/>
  <c r="O62" i="3" s="1"/>
  <c r="T62" i="3"/>
  <c r="S62" i="3"/>
  <c r="R62" i="3"/>
  <c r="Q62" i="3"/>
  <c r="P62" i="3"/>
  <c r="J62" i="3"/>
  <c r="V61" i="3"/>
  <c r="N61" i="3" s="1"/>
  <c r="T61" i="3"/>
  <c r="S61" i="3"/>
  <c r="R61" i="3"/>
  <c r="Q61" i="3"/>
  <c r="P61" i="3"/>
  <c r="J61" i="3"/>
  <c r="N43" i="13" l="1"/>
  <c r="N46" i="5"/>
  <c r="N45" i="5"/>
  <c r="N45" i="13"/>
  <c r="G64" i="3"/>
  <c r="D23" i="7" s="1"/>
  <c r="N63" i="3"/>
  <c r="N62" i="3"/>
  <c r="N44" i="13"/>
  <c r="W50" i="13"/>
  <c r="O50" i="13" s="1"/>
  <c r="W61" i="3"/>
  <c r="O61" i="3" s="1"/>
  <c r="V55" i="3"/>
  <c r="W55" i="3" s="1"/>
  <c r="O55" i="3" s="1"/>
  <c r="T55" i="3"/>
  <c r="S55" i="3"/>
  <c r="R55" i="3"/>
  <c r="Q55" i="3"/>
  <c r="P55" i="3"/>
  <c r="J55" i="3"/>
  <c r="V54" i="3"/>
  <c r="W54" i="3" s="1"/>
  <c r="O54" i="3" s="1"/>
  <c r="T54" i="3"/>
  <c r="S54" i="3"/>
  <c r="R54" i="3"/>
  <c r="Q54" i="3"/>
  <c r="P54" i="3"/>
  <c r="J54" i="3"/>
  <c r="V53" i="3"/>
  <c r="W53" i="3" s="1"/>
  <c r="O53" i="3" s="1"/>
  <c r="T53" i="3"/>
  <c r="S53" i="3"/>
  <c r="R53" i="3"/>
  <c r="Q53" i="3"/>
  <c r="P53" i="3"/>
  <c r="G59" i="3" s="1"/>
  <c r="D22" i="7" s="1"/>
  <c r="J53" i="3"/>
  <c r="V47" i="3"/>
  <c r="W47" i="3" s="1"/>
  <c r="O47" i="3" s="1"/>
  <c r="J47" i="3"/>
  <c r="T47" i="3"/>
  <c r="S47" i="3"/>
  <c r="R47" i="3"/>
  <c r="Q47" i="3"/>
  <c r="P47" i="3"/>
  <c r="V46" i="3"/>
  <c r="W46" i="3" s="1"/>
  <c r="O46" i="3" s="1"/>
  <c r="T46" i="3"/>
  <c r="S46" i="3"/>
  <c r="R46" i="3"/>
  <c r="Q46" i="3"/>
  <c r="P46" i="3"/>
  <c r="G51" i="3" s="1"/>
  <c r="D21" i="7" s="1"/>
  <c r="J46" i="3"/>
  <c r="V45" i="3"/>
  <c r="W45" i="3" s="1"/>
  <c r="O45" i="3" s="1"/>
  <c r="J45" i="3"/>
  <c r="T45" i="3"/>
  <c r="S45" i="3"/>
  <c r="R45" i="3"/>
  <c r="Q45" i="3"/>
  <c r="P45" i="3"/>
  <c r="N54" i="3" l="1"/>
  <c r="N55" i="3"/>
  <c r="N45" i="3"/>
  <c r="N46" i="3"/>
  <c r="N53" i="3"/>
  <c r="N47" i="3"/>
  <c r="O30" i="3"/>
  <c r="N30" i="3"/>
  <c r="J30" i="3"/>
  <c r="O29" i="3"/>
  <c r="N29" i="3"/>
  <c r="J29" i="3"/>
  <c r="O28" i="3"/>
  <c r="N28" i="3"/>
  <c r="J28" i="3"/>
  <c r="O27" i="3"/>
  <c r="N27" i="3"/>
  <c r="J27" i="3"/>
  <c r="J12" i="1"/>
  <c r="J11" i="1"/>
  <c r="J10" i="1"/>
  <c r="V22" i="15" l="1"/>
  <c r="W22" i="15" s="1"/>
  <c r="O22" i="15" s="1"/>
  <c r="J22" i="15"/>
  <c r="T22" i="15"/>
  <c r="S22" i="15"/>
  <c r="R22" i="15"/>
  <c r="Q22" i="15"/>
  <c r="P22" i="15"/>
  <c r="N22" i="15" l="1"/>
  <c r="V16" i="15"/>
  <c r="W16" i="15" s="1"/>
  <c r="O16" i="15" s="1"/>
  <c r="T16" i="15"/>
  <c r="S16" i="15"/>
  <c r="R16" i="15"/>
  <c r="Q16" i="15"/>
  <c r="P16" i="15"/>
  <c r="J16" i="15"/>
  <c r="V11" i="15"/>
  <c r="W11" i="15" s="1"/>
  <c r="O11" i="15" s="1"/>
  <c r="J11" i="15"/>
  <c r="T11" i="15"/>
  <c r="S11" i="15"/>
  <c r="R11" i="15"/>
  <c r="Q11" i="15"/>
  <c r="P11" i="15"/>
  <c r="V10" i="15"/>
  <c r="W10" i="15" s="1"/>
  <c r="O10" i="15" s="1"/>
  <c r="J10" i="15"/>
  <c r="T10" i="15"/>
  <c r="S10" i="15"/>
  <c r="R10" i="15"/>
  <c r="Q10" i="15"/>
  <c r="P10" i="15"/>
  <c r="V9" i="15"/>
  <c r="W9" i="15" s="1"/>
  <c r="O9" i="15" s="1"/>
  <c r="J9" i="15"/>
  <c r="T9" i="15"/>
  <c r="S9" i="15"/>
  <c r="R9" i="15"/>
  <c r="Q9" i="15"/>
  <c r="P9" i="15"/>
  <c r="N16" i="15" l="1"/>
  <c r="N11" i="15"/>
  <c r="N9" i="15"/>
  <c r="N10" i="15"/>
  <c r="V38" i="13"/>
  <c r="W38" i="13" s="1"/>
  <c r="O38" i="13" s="1"/>
  <c r="V37" i="13"/>
  <c r="W37" i="13" s="1"/>
  <c r="O37" i="13" s="1"/>
  <c r="V36" i="13"/>
  <c r="W36" i="13" s="1"/>
  <c r="O36" i="13" s="1"/>
  <c r="V32" i="13"/>
  <c r="W32" i="13" s="1"/>
  <c r="O32" i="13" s="1"/>
  <c r="V31" i="13"/>
  <c r="W31" i="13" s="1"/>
  <c r="O31" i="13" s="1"/>
  <c r="V28" i="13"/>
  <c r="W28" i="13" s="1"/>
  <c r="O28" i="13" s="1"/>
  <c r="V27" i="13"/>
  <c r="W27" i="13" s="1"/>
  <c r="O27" i="13" s="1"/>
  <c r="V26" i="13"/>
  <c r="W26" i="13" s="1"/>
  <c r="O26" i="13" s="1"/>
  <c r="V18" i="13"/>
  <c r="W18" i="13" s="1"/>
  <c r="O18" i="13" s="1"/>
  <c r="V17" i="13"/>
  <c r="N17" i="13" s="1"/>
  <c r="V14" i="13"/>
  <c r="W14" i="13" s="1"/>
  <c r="O14" i="13" s="1"/>
  <c r="V13" i="13"/>
  <c r="N13" i="13" s="1"/>
  <c r="V9" i="13"/>
  <c r="N9" i="13" s="1"/>
  <c r="V8" i="13"/>
  <c r="W8" i="13" s="1"/>
  <c r="O8" i="13" s="1"/>
  <c r="V27" i="15"/>
  <c r="W27" i="15" s="1"/>
  <c r="O27" i="15" s="1"/>
  <c r="V26" i="15"/>
  <c r="W26" i="15" s="1"/>
  <c r="O26" i="15" s="1"/>
  <c r="V25" i="15"/>
  <c r="W25" i="15" s="1"/>
  <c r="O25" i="15" s="1"/>
  <c r="V21" i="15"/>
  <c r="W21" i="15" s="1"/>
  <c r="O21" i="15" s="1"/>
  <c r="V20" i="15"/>
  <c r="W20" i="15" s="1"/>
  <c r="O20" i="15" s="1"/>
  <c r="V17" i="15"/>
  <c r="W17" i="15" s="1"/>
  <c r="O17" i="15" s="1"/>
  <c r="V15" i="15"/>
  <c r="W15" i="15" s="1"/>
  <c r="O15" i="15" s="1"/>
  <c r="V14" i="15"/>
  <c r="W14" i="15" s="1"/>
  <c r="O14" i="15" s="1"/>
  <c r="V8" i="15"/>
  <c r="W8" i="15" s="1"/>
  <c r="O8" i="15" s="1"/>
  <c r="V40" i="3"/>
  <c r="W40" i="3" s="1"/>
  <c r="O40" i="3" s="1"/>
  <c r="V39" i="3"/>
  <c r="W39" i="3" s="1"/>
  <c r="O39" i="3" s="1"/>
  <c r="V38" i="3"/>
  <c r="W38" i="3" s="1"/>
  <c r="O38" i="3" s="1"/>
  <c r="V35" i="3"/>
  <c r="W35" i="3" s="1"/>
  <c r="O35" i="3" s="1"/>
  <c r="V34" i="3"/>
  <c r="W34" i="3" s="1"/>
  <c r="O34" i="3" s="1"/>
  <c r="V33" i="3"/>
  <c r="W33" i="3" s="1"/>
  <c r="O33" i="3" s="1"/>
  <c r="V26" i="3"/>
  <c r="W26" i="3" s="1"/>
  <c r="O26" i="3" s="1"/>
  <c r="V25" i="3"/>
  <c r="W25" i="3" s="1"/>
  <c r="O25" i="3" s="1"/>
  <c r="V21" i="3"/>
  <c r="W21" i="3" s="1"/>
  <c r="O21" i="3" s="1"/>
  <c r="V20" i="3"/>
  <c r="W20" i="3" s="1"/>
  <c r="O20" i="3" s="1"/>
  <c r="V19" i="3"/>
  <c r="W19" i="3" s="1"/>
  <c r="O19" i="3" s="1"/>
  <c r="V18" i="3"/>
  <c r="W18" i="3" s="1"/>
  <c r="O18" i="3" s="1"/>
  <c r="V14" i="3"/>
  <c r="N14" i="3" s="1"/>
  <c r="V13" i="3"/>
  <c r="W13" i="3" s="1"/>
  <c r="O13" i="3" s="1"/>
  <c r="V12" i="3"/>
  <c r="N12" i="3" s="1"/>
  <c r="V9" i="3"/>
  <c r="W9" i="3" s="1"/>
  <c r="O9" i="3" s="1"/>
  <c r="V8" i="3"/>
  <c r="W8" i="3" s="1"/>
  <c r="O8" i="3" s="1"/>
  <c r="N28" i="13"/>
  <c r="N25" i="15"/>
  <c r="N14" i="15"/>
  <c r="V7" i="13"/>
  <c r="W7" i="13" s="1"/>
  <c r="O7" i="13" s="1"/>
  <c r="J7" i="13"/>
  <c r="V7" i="15"/>
  <c r="W7" i="15" s="1"/>
  <c r="O7" i="15" s="1"/>
  <c r="J7" i="15"/>
  <c r="V7" i="3"/>
  <c r="W7" i="3" s="1"/>
  <c r="O7" i="3" s="1"/>
  <c r="V41" i="5"/>
  <c r="W41" i="5" s="1"/>
  <c r="O41" i="5" s="1"/>
  <c r="V40" i="5"/>
  <c r="W40" i="5" s="1"/>
  <c r="O40" i="5" s="1"/>
  <c r="V37" i="5"/>
  <c r="W37" i="5" s="1"/>
  <c r="O37" i="5" s="1"/>
  <c r="V36" i="5"/>
  <c r="N36" i="5" s="1"/>
  <c r="V35" i="5"/>
  <c r="W35" i="5" s="1"/>
  <c r="O35" i="5" s="1"/>
  <c r="V30" i="5"/>
  <c r="W30" i="5" s="1"/>
  <c r="O30" i="5" s="1"/>
  <c r="V29" i="5"/>
  <c r="W29" i="5" s="1"/>
  <c r="O29" i="5" s="1"/>
  <c r="V26" i="5"/>
  <c r="W26" i="5" s="1"/>
  <c r="O26" i="5" s="1"/>
  <c r="V25" i="5"/>
  <c r="W25" i="5" s="1"/>
  <c r="O25" i="5" s="1"/>
  <c r="V20" i="5"/>
  <c r="W20" i="5" s="1"/>
  <c r="O20" i="5" s="1"/>
  <c r="V19" i="5"/>
  <c r="W19" i="5" s="1"/>
  <c r="O19" i="5" s="1"/>
  <c r="V15" i="5"/>
  <c r="W15" i="5" s="1"/>
  <c r="O15" i="5" s="1"/>
  <c r="V14" i="5"/>
  <c r="W14" i="5" s="1"/>
  <c r="O14" i="5" s="1"/>
  <c r="V9" i="5"/>
  <c r="W9" i="5" s="1"/>
  <c r="O9" i="5" s="1"/>
  <c r="V8" i="5"/>
  <c r="W8" i="5" s="1"/>
  <c r="O8" i="5" s="1"/>
  <c r="V7" i="5"/>
  <c r="W7" i="5" s="1"/>
  <c r="O7" i="5" s="1"/>
  <c r="J7" i="5"/>
  <c r="J8" i="5"/>
  <c r="J9" i="5"/>
  <c r="J14" i="5"/>
  <c r="J15" i="5"/>
  <c r="J19" i="5"/>
  <c r="J20" i="5"/>
  <c r="J25" i="5"/>
  <c r="J26" i="5"/>
  <c r="J29" i="5"/>
  <c r="J30" i="5"/>
  <c r="J35" i="5"/>
  <c r="J36" i="5"/>
  <c r="J37" i="5"/>
  <c r="J40" i="5"/>
  <c r="J41" i="5"/>
  <c r="V41" i="4"/>
  <c r="W41" i="4" s="1"/>
  <c r="O41" i="4" s="1"/>
  <c r="V40" i="4"/>
  <c r="W40" i="4" s="1"/>
  <c r="O40" i="4" s="1"/>
  <c r="V39" i="4"/>
  <c r="W39" i="4" s="1"/>
  <c r="O39" i="4" s="1"/>
  <c r="V36" i="4"/>
  <c r="W36" i="4" s="1"/>
  <c r="O36" i="4" s="1"/>
  <c r="V35" i="4"/>
  <c r="W35" i="4" s="1"/>
  <c r="O35" i="4" s="1"/>
  <c r="V34" i="4"/>
  <c r="W34" i="4" s="1"/>
  <c r="O34" i="4" s="1"/>
  <c r="V31" i="4"/>
  <c r="W31" i="4" s="1"/>
  <c r="O31" i="4" s="1"/>
  <c r="V30" i="4"/>
  <c r="W30" i="4" s="1"/>
  <c r="O30" i="4" s="1"/>
  <c r="V29" i="4"/>
  <c r="W29" i="4" s="1"/>
  <c r="O29" i="4" s="1"/>
  <c r="V28" i="4"/>
  <c r="N28" i="4" s="1"/>
  <c r="V27" i="4"/>
  <c r="W27" i="4" s="1"/>
  <c r="O27" i="4" s="1"/>
  <c r="V21" i="4"/>
  <c r="W21" i="4" s="1"/>
  <c r="O21" i="4" s="1"/>
  <c r="V20" i="4"/>
  <c r="W20" i="4" s="1"/>
  <c r="O20" i="4" s="1"/>
  <c r="V16" i="4"/>
  <c r="W16" i="4" s="1"/>
  <c r="O16" i="4" s="1"/>
  <c r="V15" i="4"/>
  <c r="W15" i="4" s="1"/>
  <c r="O15" i="4" s="1"/>
  <c r="V9" i="4"/>
  <c r="W9" i="4" s="1"/>
  <c r="O9" i="4" s="1"/>
  <c r="V8" i="4"/>
  <c r="W8" i="4" s="1"/>
  <c r="O8" i="4" s="1"/>
  <c r="J7" i="4"/>
  <c r="V7" i="4"/>
  <c r="W7" i="4" s="1"/>
  <c r="J8" i="4"/>
  <c r="N37" i="13" l="1"/>
  <c r="N20" i="4"/>
  <c r="N36" i="13"/>
  <c r="N39" i="3"/>
  <c r="N15" i="4"/>
  <c r="N29" i="4"/>
  <c r="N31" i="4"/>
  <c r="N40" i="3"/>
  <c r="N21" i="3"/>
  <c r="N32" i="13"/>
  <c r="N34" i="3"/>
  <c r="N26" i="13"/>
  <c r="N18" i="13"/>
  <c r="N14" i="13"/>
  <c r="N27" i="15"/>
  <c r="N35" i="3"/>
  <c r="N25" i="3"/>
  <c r="N38" i="3"/>
  <c r="N21" i="15"/>
  <c r="W17" i="13"/>
  <c r="O17" i="13" s="1"/>
  <c r="N16" i="4"/>
  <c r="N33" i="3"/>
  <c r="N8" i="3"/>
  <c r="N27" i="13"/>
  <c r="N31" i="13"/>
  <c r="N38" i="13"/>
  <c r="N15" i="15"/>
  <c r="N30" i="4"/>
  <c r="W13" i="13"/>
  <c r="O13" i="13" s="1"/>
  <c r="N26" i="3"/>
  <c r="N21" i="4"/>
  <c r="N19" i="3"/>
  <c r="N17" i="15"/>
  <c r="N8" i="15"/>
  <c r="N20" i="15"/>
  <c r="N26" i="15"/>
  <c r="N9" i="4"/>
  <c r="N8" i="4"/>
  <c r="N8" i="13"/>
  <c r="W9" i="13"/>
  <c r="O9" i="13" s="1"/>
  <c r="N18" i="3"/>
  <c r="N20" i="3"/>
  <c r="N13" i="3"/>
  <c r="W12" i="3"/>
  <c r="O12" i="3" s="1"/>
  <c r="W14" i="3"/>
  <c r="O14" i="3" s="1"/>
  <c r="N9" i="3"/>
  <c r="N7" i="13"/>
  <c r="N7" i="15"/>
  <c r="N7" i="3"/>
  <c r="N41" i="5"/>
  <c r="N40" i="5"/>
  <c r="W36" i="5"/>
  <c r="O36" i="5" s="1"/>
  <c r="N35" i="5"/>
  <c r="N37" i="5"/>
  <c r="N30" i="5"/>
  <c r="N29" i="5"/>
  <c r="N25" i="5"/>
  <c r="N26" i="5"/>
  <c r="N20" i="5"/>
  <c r="N19" i="5"/>
  <c r="N15" i="5"/>
  <c r="N14" i="5"/>
  <c r="N9" i="5"/>
  <c r="N8" i="5"/>
  <c r="N7" i="5"/>
  <c r="N41" i="4"/>
  <c r="N40" i="4"/>
  <c r="N39" i="4"/>
  <c r="N34" i="4"/>
  <c r="N36" i="4"/>
  <c r="N35" i="4"/>
  <c r="N27" i="4"/>
  <c r="W28" i="4"/>
  <c r="O28" i="4" s="1"/>
  <c r="N7" i="4"/>
  <c r="O7" i="4"/>
  <c r="V33" i="1" l="1"/>
  <c r="N33" i="1" s="1"/>
  <c r="V32" i="1"/>
  <c r="W32" i="1" s="1"/>
  <c r="O32" i="1" s="1"/>
  <c r="V29" i="1"/>
  <c r="N29" i="1" s="1"/>
  <c r="V28" i="1"/>
  <c r="W28" i="1" s="1"/>
  <c r="O28" i="1" s="1"/>
  <c r="V27" i="1"/>
  <c r="N27" i="1" s="1"/>
  <c r="V23" i="1"/>
  <c r="W23" i="1" s="1"/>
  <c r="O23" i="1" s="1"/>
  <c r="V22" i="1"/>
  <c r="W22" i="1" s="1"/>
  <c r="O22" i="1" s="1"/>
  <c r="V21" i="1"/>
  <c r="N21" i="1" s="1"/>
  <c r="V18" i="1"/>
  <c r="W18" i="1" s="1"/>
  <c r="O18" i="1" s="1"/>
  <c r="V17" i="1"/>
  <c r="W17" i="1" s="1"/>
  <c r="O17" i="1" s="1"/>
  <c r="V16" i="1"/>
  <c r="N16" i="1" s="1"/>
  <c r="V15" i="1"/>
  <c r="N15" i="1" s="1"/>
  <c r="V9" i="1"/>
  <c r="W9" i="1" s="1"/>
  <c r="O9" i="1" s="1"/>
  <c r="V8" i="1"/>
  <c r="W8" i="1" s="1"/>
  <c r="O8" i="1" s="1"/>
  <c r="V7" i="1"/>
  <c r="W7" i="1" s="1"/>
  <c r="O7" i="1" s="1"/>
  <c r="C3" i="7"/>
  <c r="W29" i="1" l="1"/>
  <c r="O29" i="1" s="1"/>
  <c r="W33" i="1"/>
  <c r="O33" i="1" s="1"/>
  <c r="N28" i="1"/>
  <c r="W27" i="1"/>
  <c r="O27" i="1" s="1"/>
  <c r="N22" i="1"/>
  <c r="N18" i="1"/>
  <c r="N17" i="1"/>
  <c r="N32" i="1"/>
  <c r="N23" i="1"/>
  <c r="W21" i="1"/>
  <c r="O21" i="1" s="1"/>
  <c r="W16" i="1"/>
  <c r="O16" i="1" s="1"/>
  <c r="W15" i="1"/>
  <c r="O15" i="1" s="1"/>
  <c r="N9" i="1"/>
  <c r="N8" i="1"/>
  <c r="N7" i="1"/>
  <c r="B53" i="7"/>
  <c r="B52" i="7"/>
  <c r="B51" i="7"/>
  <c r="B50" i="7"/>
  <c r="J27" i="15" l="1"/>
  <c r="T27" i="15"/>
  <c r="S27" i="15"/>
  <c r="R27" i="15"/>
  <c r="Q27" i="15"/>
  <c r="P27" i="15"/>
  <c r="J26" i="15"/>
  <c r="T26" i="15"/>
  <c r="S26" i="15"/>
  <c r="R26" i="15"/>
  <c r="Q26" i="15"/>
  <c r="P26" i="15"/>
  <c r="J25" i="15"/>
  <c r="T25" i="15"/>
  <c r="S25" i="15"/>
  <c r="R25" i="15"/>
  <c r="Q25" i="15"/>
  <c r="P25" i="15"/>
  <c r="J21" i="15"/>
  <c r="T21" i="15"/>
  <c r="S21" i="15"/>
  <c r="R21" i="15"/>
  <c r="Q21" i="15"/>
  <c r="P21" i="15"/>
  <c r="J20" i="15"/>
  <c r="T20" i="15"/>
  <c r="S20" i="15"/>
  <c r="R20" i="15"/>
  <c r="Q20" i="15"/>
  <c r="P20" i="15"/>
  <c r="J17" i="15"/>
  <c r="T17" i="15"/>
  <c r="S17" i="15"/>
  <c r="R17" i="15"/>
  <c r="Q17" i="15"/>
  <c r="P17" i="15"/>
  <c r="J15" i="15"/>
  <c r="T15" i="15"/>
  <c r="S15" i="15"/>
  <c r="R15" i="15"/>
  <c r="Q15" i="15"/>
  <c r="P15" i="15"/>
  <c r="J14" i="15"/>
  <c r="T14" i="15"/>
  <c r="S14" i="15"/>
  <c r="R14" i="15"/>
  <c r="Q14" i="15"/>
  <c r="P14" i="15"/>
  <c r="J8" i="15"/>
  <c r="T8" i="15"/>
  <c r="S8" i="15"/>
  <c r="R8" i="15"/>
  <c r="Q8" i="15"/>
  <c r="P8" i="15"/>
  <c r="T7" i="15"/>
  <c r="S7" i="15"/>
  <c r="R7" i="15"/>
  <c r="Q7" i="15"/>
  <c r="P7" i="15"/>
  <c r="G12" i="15" l="1"/>
  <c r="D50" i="7" s="1"/>
  <c r="G30" i="15"/>
  <c r="D8" i="7" s="1"/>
  <c r="J38" i="13"/>
  <c r="J37" i="13"/>
  <c r="J36" i="13"/>
  <c r="J32" i="13"/>
  <c r="J31" i="13"/>
  <c r="J28" i="13"/>
  <c r="J27" i="13"/>
  <c r="J26" i="13"/>
  <c r="J18" i="13"/>
  <c r="J17" i="13"/>
  <c r="J14" i="13"/>
  <c r="J13" i="13"/>
  <c r="J9" i="13"/>
  <c r="J8" i="13"/>
  <c r="J40" i="3"/>
  <c r="J39" i="3"/>
  <c r="J38" i="3"/>
  <c r="J35" i="3"/>
  <c r="J34" i="3"/>
  <c r="J33" i="3"/>
  <c r="J26" i="3"/>
  <c r="J25" i="3"/>
  <c r="J21" i="3"/>
  <c r="J20" i="3"/>
  <c r="J19" i="3"/>
  <c r="J18" i="3"/>
  <c r="J14" i="3"/>
  <c r="J13" i="3"/>
  <c r="J12" i="3"/>
  <c r="J9" i="3"/>
  <c r="J8" i="3"/>
  <c r="J41" i="4"/>
  <c r="J40" i="4"/>
  <c r="J39" i="4"/>
  <c r="J36" i="4"/>
  <c r="J35" i="4"/>
  <c r="J34" i="4"/>
  <c r="J31" i="4"/>
  <c r="J30" i="4"/>
  <c r="J29" i="4"/>
  <c r="J28" i="4"/>
  <c r="J27" i="4"/>
  <c r="J21" i="4"/>
  <c r="J20" i="4"/>
  <c r="J16" i="4"/>
  <c r="J15" i="4"/>
  <c r="J9" i="4"/>
  <c r="J33" i="1" l="1"/>
  <c r="J32" i="1"/>
  <c r="J29" i="1"/>
  <c r="J28" i="1"/>
  <c r="J27" i="1"/>
  <c r="J23" i="1"/>
  <c r="J22" i="1"/>
  <c r="J21" i="1"/>
  <c r="J18" i="1"/>
  <c r="J17" i="1"/>
  <c r="J16" i="1"/>
  <c r="J15" i="1"/>
  <c r="J9" i="1"/>
  <c r="J8" i="1"/>
  <c r="J7" i="1"/>
  <c r="B70" i="7" l="1"/>
  <c r="B69" i="7"/>
  <c r="B68" i="7"/>
  <c r="B67" i="7"/>
  <c r="B43" i="7"/>
  <c r="B42" i="7"/>
  <c r="B41" i="7"/>
  <c r="B40" i="7"/>
  <c r="B39" i="7"/>
  <c r="B38" i="7"/>
  <c r="B19" i="7"/>
  <c r="B18" i="7"/>
  <c r="B17" i="7"/>
  <c r="B16" i="7"/>
  <c r="B15" i="7"/>
  <c r="B33" i="7"/>
  <c r="B32" i="7"/>
  <c r="B31" i="7"/>
  <c r="B30" i="7"/>
  <c r="B29" i="7"/>
  <c r="B28" i="7"/>
  <c r="B62" i="7"/>
  <c r="B61" i="7"/>
  <c r="B60" i="7"/>
  <c r="B59" i="7"/>
  <c r="B58" i="7"/>
  <c r="P7" i="13"/>
  <c r="Q7" i="13"/>
  <c r="R7" i="13"/>
  <c r="S7" i="13"/>
  <c r="T7" i="13"/>
  <c r="P8" i="13"/>
  <c r="Q8" i="13"/>
  <c r="R8" i="13"/>
  <c r="S8" i="13"/>
  <c r="T8" i="13"/>
  <c r="P9" i="13"/>
  <c r="Q9" i="13"/>
  <c r="R9" i="13"/>
  <c r="S9" i="13"/>
  <c r="T9" i="13"/>
  <c r="P13" i="13"/>
  <c r="Q13" i="13"/>
  <c r="R13" i="13"/>
  <c r="S13" i="13"/>
  <c r="T13" i="13"/>
  <c r="P14" i="13"/>
  <c r="Q14" i="13"/>
  <c r="R14" i="13"/>
  <c r="S14" i="13"/>
  <c r="T14" i="13"/>
  <c r="P17" i="13"/>
  <c r="Q17" i="13"/>
  <c r="R17" i="13"/>
  <c r="S17" i="13"/>
  <c r="T17" i="13"/>
  <c r="P18" i="13"/>
  <c r="Q18" i="13"/>
  <c r="R18" i="13"/>
  <c r="S18" i="13"/>
  <c r="T18" i="13"/>
  <c r="P26" i="13"/>
  <c r="Q26" i="13"/>
  <c r="R26" i="13"/>
  <c r="S26" i="13"/>
  <c r="T26" i="13"/>
  <c r="P27" i="13"/>
  <c r="Q27" i="13"/>
  <c r="R27" i="13"/>
  <c r="S27" i="13"/>
  <c r="T27" i="13"/>
  <c r="P28" i="13"/>
  <c r="Q28" i="13"/>
  <c r="R28" i="13"/>
  <c r="S28" i="13"/>
  <c r="T28" i="13"/>
  <c r="P31" i="13"/>
  <c r="Q31" i="13"/>
  <c r="R31" i="13"/>
  <c r="S31" i="13"/>
  <c r="T31" i="13"/>
  <c r="P32" i="13"/>
  <c r="Q32" i="13"/>
  <c r="R32" i="13"/>
  <c r="S32" i="13"/>
  <c r="T32" i="13"/>
  <c r="P36" i="13"/>
  <c r="Q36" i="13"/>
  <c r="R36" i="13"/>
  <c r="S36" i="13"/>
  <c r="T36" i="13"/>
  <c r="P37" i="13"/>
  <c r="Q37" i="13"/>
  <c r="R37" i="13"/>
  <c r="S37" i="13"/>
  <c r="T37" i="13"/>
  <c r="P38" i="13"/>
  <c r="Q38" i="13"/>
  <c r="R38" i="13"/>
  <c r="S38" i="13"/>
  <c r="T38" i="13"/>
  <c r="P7" i="5"/>
  <c r="Q7" i="5"/>
  <c r="R7" i="5"/>
  <c r="S7" i="5"/>
  <c r="T7" i="5"/>
  <c r="P8" i="5"/>
  <c r="Q8" i="5"/>
  <c r="R8" i="5"/>
  <c r="S8" i="5"/>
  <c r="T8" i="5"/>
  <c r="P9" i="5"/>
  <c r="Q9" i="5"/>
  <c r="R9" i="5"/>
  <c r="S9" i="5"/>
  <c r="T9" i="5"/>
  <c r="P14" i="5"/>
  <c r="Q14" i="5"/>
  <c r="R14" i="5"/>
  <c r="S14" i="5"/>
  <c r="T14" i="5"/>
  <c r="P15" i="5"/>
  <c r="Q15" i="5"/>
  <c r="R15" i="5"/>
  <c r="S15" i="5"/>
  <c r="T15" i="5"/>
  <c r="P19" i="5"/>
  <c r="Q19" i="5"/>
  <c r="R19" i="5"/>
  <c r="S19" i="5"/>
  <c r="T19" i="5"/>
  <c r="P20" i="5"/>
  <c r="Q20" i="5"/>
  <c r="R20" i="5"/>
  <c r="S20" i="5"/>
  <c r="T20" i="5"/>
  <c r="P25" i="5"/>
  <c r="Q25" i="5"/>
  <c r="R25" i="5"/>
  <c r="S25" i="5"/>
  <c r="T25" i="5"/>
  <c r="P26" i="5"/>
  <c r="Q26" i="5"/>
  <c r="R26" i="5"/>
  <c r="S26" i="5"/>
  <c r="T26" i="5"/>
  <c r="P29" i="5"/>
  <c r="Q29" i="5"/>
  <c r="R29" i="5"/>
  <c r="S29" i="5"/>
  <c r="T29" i="5"/>
  <c r="P30" i="5"/>
  <c r="Q30" i="5"/>
  <c r="R30" i="5"/>
  <c r="S30" i="5"/>
  <c r="T30" i="5"/>
  <c r="P35" i="5"/>
  <c r="Q35" i="5"/>
  <c r="R35" i="5"/>
  <c r="S35" i="5"/>
  <c r="T35" i="5"/>
  <c r="P36" i="5"/>
  <c r="Q36" i="5"/>
  <c r="R36" i="5"/>
  <c r="S36" i="5"/>
  <c r="T36" i="5"/>
  <c r="P37" i="5"/>
  <c r="Q37" i="5"/>
  <c r="R37" i="5"/>
  <c r="S37" i="5"/>
  <c r="T37" i="5"/>
  <c r="P40" i="5"/>
  <c r="Q40" i="5"/>
  <c r="R40" i="5"/>
  <c r="S40" i="5"/>
  <c r="T40" i="5"/>
  <c r="P41" i="5"/>
  <c r="Q41" i="5"/>
  <c r="R41" i="5"/>
  <c r="S41" i="5"/>
  <c r="T41" i="5"/>
  <c r="P7" i="3"/>
  <c r="Q7" i="3"/>
  <c r="R7" i="3"/>
  <c r="S7" i="3"/>
  <c r="T7" i="3"/>
  <c r="P8" i="3"/>
  <c r="Q8" i="3"/>
  <c r="R8" i="3"/>
  <c r="S8" i="3"/>
  <c r="T8" i="3"/>
  <c r="P9" i="3"/>
  <c r="Q9" i="3"/>
  <c r="R9" i="3"/>
  <c r="S9" i="3"/>
  <c r="T9" i="3"/>
  <c r="P12" i="3"/>
  <c r="Q12" i="3"/>
  <c r="R12" i="3"/>
  <c r="S12" i="3"/>
  <c r="T12" i="3"/>
  <c r="P13" i="3"/>
  <c r="Q13" i="3"/>
  <c r="R13" i="3"/>
  <c r="S13" i="3"/>
  <c r="T13" i="3"/>
  <c r="P14" i="3"/>
  <c r="Q14" i="3"/>
  <c r="R14" i="3"/>
  <c r="S14" i="3"/>
  <c r="P18" i="3"/>
  <c r="Q18" i="3"/>
  <c r="R18" i="3"/>
  <c r="S18" i="3"/>
  <c r="T18" i="3"/>
  <c r="P19" i="3"/>
  <c r="Q19" i="3"/>
  <c r="R19" i="3"/>
  <c r="S19" i="3"/>
  <c r="T19" i="3"/>
  <c r="P20" i="3"/>
  <c r="Q20" i="3"/>
  <c r="R20" i="3"/>
  <c r="S20" i="3"/>
  <c r="T20" i="3"/>
  <c r="P21" i="3"/>
  <c r="Q21" i="3"/>
  <c r="R21" i="3"/>
  <c r="S21" i="3"/>
  <c r="T21" i="3"/>
  <c r="P25" i="3"/>
  <c r="G31" i="3" s="1"/>
  <c r="D18" i="7" s="1"/>
  <c r="Q25" i="3"/>
  <c r="R25" i="3"/>
  <c r="S25" i="3"/>
  <c r="T25" i="3"/>
  <c r="P26" i="3"/>
  <c r="Q26" i="3"/>
  <c r="R26" i="3"/>
  <c r="S26" i="3"/>
  <c r="T26" i="3"/>
  <c r="P33" i="3"/>
  <c r="Q33" i="3"/>
  <c r="R33" i="3"/>
  <c r="S33" i="3"/>
  <c r="T33" i="3"/>
  <c r="P34" i="3"/>
  <c r="Q34" i="3"/>
  <c r="R34" i="3"/>
  <c r="S34" i="3"/>
  <c r="T34" i="3"/>
  <c r="P35" i="3"/>
  <c r="Q35" i="3"/>
  <c r="R35" i="3"/>
  <c r="S35" i="3"/>
  <c r="T35" i="3"/>
  <c r="P38" i="3"/>
  <c r="G43" i="3" s="1"/>
  <c r="D20" i="7" s="1"/>
  <c r="Q38" i="3"/>
  <c r="R38" i="3"/>
  <c r="S38" i="3"/>
  <c r="T38" i="3"/>
  <c r="P39" i="3"/>
  <c r="Q39" i="3"/>
  <c r="R39" i="3"/>
  <c r="S39" i="3"/>
  <c r="T39" i="3"/>
  <c r="P40" i="3"/>
  <c r="Q40" i="3"/>
  <c r="R40" i="3"/>
  <c r="S40" i="3"/>
  <c r="T40" i="3"/>
  <c r="P7" i="4"/>
  <c r="Q7" i="4"/>
  <c r="R7" i="4"/>
  <c r="S7" i="4"/>
  <c r="T7" i="4"/>
  <c r="P8" i="4"/>
  <c r="Q8" i="4"/>
  <c r="R8" i="4"/>
  <c r="S8" i="4"/>
  <c r="T8" i="4"/>
  <c r="P9" i="4"/>
  <c r="Q9" i="4"/>
  <c r="R9" i="4"/>
  <c r="S9" i="4"/>
  <c r="T9" i="4"/>
  <c r="P15" i="4"/>
  <c r="Q15" i="4"/>
  <c r="R15" i="4"/>
  <c r="S15" i="4"/>
  <c r="T15" i="4"/>
  <c r="P16" i="4"/>
  <c r="Q16" i="4"/>
  <c r="R16" i="4"/>
  <c r="S16" i="4"/>
  <c r="T16" i="4"/>
  <c r="P20" i="4"/>
  <c r="Q20" i="4"/>
  <c r="R20" i="4"/>
  <c r="S20" i="4"/>
  <c r="T20" i="4"/>
  <c r="P21" i="4"/>
  <c r="Q21" i="4"/>
  <c r="R21" i="4"/>
  <c r="S21" i="4"/>
  <c r="T21" i="4"/>
  <c r="P27" i="4"/>
  <c r="Q27" i="4"/>
  <c r="R27" i="4"/>
  <c r="S27" i="4"/>
  <c r="T27" i="4"/>
  <c r="P28" i="4"/>
  <c r="Q28" i="4"/>
  <c r="R28" i="4"/>
  <c r="S28" i="4"/>
  <c r="T28" i="4"/>
  <c r="P29" i="4"/>
  <c r="Q29" i="4"/>
  <c r="R29" i="4"/>
  <c r="S29" i="4"/>
  <c r="T29" i="4"/>
  <c r="P30" i="4"/>
  <c r="Q30" i="4"/>
  <c r="R30" i="4"/>
  <c r="S30" i="4"/>
  <c r="T30" i="4"/>
  <c r="P31" i="4"/>
  <c r="Q31" i="4"/>
  <c r="R31" i="4"/>
  <c r="S31" i="4"/>
  <c r="T31" i="4"/>
  <c r="P34" i="4"/>
  <c r="Q34" i="4"/>
  <c r="R34" i="4"/>
  <c r="S34" i="4"/>
  <c r="T34" i="4"/>
  <c r="P35" i="4"/>
  <c r="Q35" i="4"/>
  <c r="R35" i="4"/>
  <c r="S35" i="4"/>
  <c r="T35" i="4"/>
  <c r="P36" i="4"/>
  <c r="Q36" i="4"/>
  <c r="R36" i="4"/>
  <c r="S36" i="4"/>
  <c r="T36" i="4"/>
  <c r="P39" i="4"/>
  <c r="Q39" i="4"/>
  <c r="R39" i="4"/>
  <c r="S39" i="4"/>
  <c r="T39" i="4"/>
  <c r="P40" i="4"/>
  <c r="Q40" i="4"/>
  <c r="R40" i="4"/>
  <c r="S40" i="4"/>
  <c r="T40" i="4"/>
  <c r="P41" i="4"/>
  <c r="Q41" i="4"/>
  <c r="R41" i="4"/>
  <c r="S41" i="4"/>
  <c r="T41" i="4"/>
  <c r="P7" i="1"/>
  <c r="Q7" i="1"/>
  <c r="R7" i="1"/>
  <c r="S7" i="1"/>
  <c r="T7" i="1"/>
  <c r="P8" i="1"/>
  <c r="Q8" i="1"/>
  <c r="R8" i="1"/>
  <c r="S8" i="1"/>
  <c r="T8" i="1"/>
  <c r="P9" i="1"/>
  <c r="Q9" i="1"/>
  <c r="R9" i="1"/>
  <c r="S9" i="1"/>
  <c r="T9" i="1"/>
  <c r="P15" i="1"/>
  <c r="Q15" i="1"/>
  <c r="R15" i="1"/>
  <c r="S15" i="1"/>
  <c r="T15" i="1"/>
  <c r="P16" i="1"/>
  <c r="Q16" i="1"/>
  <c r="R16" i="1"/>
  <c r="S16" i="1"/>
  <c r="T16" i="1"/>
  <c r="P17" i="1"/>
  <c r="Q17" i="1"/>
  <c r="R17" i="1"/>
  <c r="S17" i="1"/>
  <c r="T17" i="1"/>
  <c r="P18" i="1"/>
  <c r="Q18" i="1"/>
  <c r="R18" i="1"/>
  <c r="S18" i="1"/>
  <c r="T18" i="1"/>
  <c r="P21" i="1"/>
  <c r="Q21" i="1"/>
  <c r="R21" i="1"/>
  <c r="S21" i="1"/>
  <c r="T21" i="1"/>
  <c r="P22" i="1"/>
  <c r="Q22" i="1"/>
  <c r="R22" i="1"/>
  <c r="S22" i="1"/>
  <c r="T22" i="1"/>
  <c r="P23" i="1"/>
  <c r="Q23" i="1"/>
  <c r="R23" i="1"/>
  <c r="S23" i="1"/>
  <c r="T23" i="1"/>
  <c r="P27" i="1"/>
  <c r="Q27" i="1"/>
  <c r="R27" i="1"/>
  <c r="S27" i="1"/>
  <c r="T27" i="1"/>
  <c r="P28" i="1"/>
  <c r="Q28" i="1"/>
  <c r="R28" i="1"/>
  <c r="S28" i="1"/>
  <c r="T28" i="1"/>
  <c r="P29" i="1"/>
  <c r="Q29" i="1"/>
  <c r="R29" i="1"/>
  <c r="S29" i="1"/>
  <c r="T29" i="1"/>
  <c r="P32" i="1"/>
  <c r="Q32" i="1"/>
  <c r="R32" i="1"/>
  <c r="S32" i="1"/>
  <c r="T32" i="1"/>
  <c r="P33" i="1"/>
  <c r="Q33" i="1"/>
  <c r="R33" i="1"/>
  <c r="S33" i="1"/>
  <c r="T33" i="1"/>
  <c r="G11" i="13" l="1"/>
  <c r="D67" i="7" s="1"/>
  <c r="G57" i="13"/>
  <c r="D10" i="7" s="1"/>
  <c r="G38" i="1"/>
  <c r="D9" i="7" s="1"/>
  <c r="G13" i="1"/>
  <c r="D58" i="7" s="1"/>
  <c r="G36" i="3"/>
  <c r="D19" i="7" s="1"/>
  <c r="G23" i="3"/>
  <c r="D17" i="7" s="1"/>
  <c r="G16" i="3"/>
  <c r="D16" i="7" s="1"/>
  <c r="G10" i="3"/>
  <c r="D15" i="7" s="1"/>
  <c r="G66" i="3"/>
  <c r="D5" i="7" s="1"/>
  <c r="G51" i="5"/>
  <c r="D7" i="7" s="1"/>
  <c r="G12" i="5"/>
  <c r="D38" i="7" s="1"/>
  <c r="G46" i="4"/>
  <c r="D6" i="7" s="1"/>
  <c r="G13" i="4"/>
  <c r="D2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Tremblay</author>
    <author>David</author>
    <author xml:space="preserve">clases7 </author>
  </authors>
  <commentList>
    <comment ref="B2" authorId="0" shapeId="0" xr:uid="{00000000-0006-0000-0400-000001000000}">
      <text>
        <r>
          <rPr>
            <b/>
            <sz val="11"/>
            <color indexed="81"/>
            <rFont val="Verdana"/>
            <family val="2"/>
          </rPr>
          <t xml:space="preserve">La dimension sociale du développement durable fait écho aux principes de l’accès au savoir, de santé, de sécurité, de lutte contre la pauvreté, etc.
</t>
        </r>
        <r>
          <rPr>
            <sz val="11"/>
            <color indexed="81"/>
            <rFont val="Verdana"/>
            <family val="2"/>
          </rPr>
          <t>Cette dimension vise à permettre à tous d’accéder à un niveau acceptable de qualité de vie, dans une perspective d’équité intergénérationnelle et intragénérationnelle, afin d’assurer pour chaque être humain une vie digne et saine. Elle implique de fournir aux individus et aux collectivités des conditions de vie qui permettront l'atteinte d'un sentiment d'harmonie personnelle et de contrôle sur leur vie. C’est la dimension du vivre ensemble dans le respect des différences.
La poursuite d’objectifs sociaux favorise l'épanouissement et la recherche d'un équilibre physique, mental et social chez les individus et dans les collectivités. Une société qui présente moins d’inégalités et de pauvreté est une société plus cohésive et mieux capable de s’adapter.</t>
        </r>
        <r>
          <rPr>
            <b/>
            <sz val="11"/>
            <color indexed="81"/>
            <rFont val="Tahoma"/>
            <family val="2"/>
          </rPr>
          <t xml:space="preserve">
</t>
        </r>
        <r>
          <rPr>
            <b/>
            <sz val="9"/>
            <color indexed="81"/>
            <rFont val="Tahoma"/>
            <family val="2"/>
          </rPr>
          <t xml:space="preserve">
</t>
        </r>
        <r>
          <rPr>
            <sz val="9"/>
            <color indexed="81"/>
            <rFont val="Tahoma"/>
            <family val="2"/>
          </rPr>
          <t xml:space="preserve">
</t>
        </r>
      </text>
    </comment>
    <comment ref="K5" authorId="1" shapeId="0" xr:uid="{00000000-0006-0000-0400-000002000000}">
      <text>
        <r>
          <rPr>
            <sz val="9"/>
            <color indexed="81"/>
            <rFont val="Tahoma"/>
            <family val="2"/>
          </rPr>
          <t>1: Les données proviennent de la démarche (stratégie, politique, projet)
2- Les données  proviennent d'une démarche (stratégie, politique, projet similaire: même technologie, même type de localisation.
3- Les données proviennent d’une démarche (stratégie, politique, projet) différente.
4- Les données proviennent d’une démarche (stratégie, politique, projet) générique</t>
        </r>
        <r>
          <rPr>
            <b/>
            <sz val="9"/>
            <color indexed="81"/>
            <rFont val="Tahoma"/>
            <family val="2"/>
          </rPr>
          <t>.</t>
        </r>
      </text>
    </comment>
    <comment ref="L5" authorId="1" shapeId="0" xr:uid="{00000000-0006-0000-0400-000003000000}">
      <text>
        <r>
          <rPr>
            <sz val="9"/>
            <color indexed="81"/>
            <rFont val="Tahoma"/>
            <family val="2"/>
          </rPr>
          <t>1- Les données proviennent d’actions complétées et mesurées.
2- Les données proviennent d’actions en cours de mise en œuvre.
3- Les données proviennent d’actions  identifiées dans la planification,  actions à entreprendre.
4- Les données proviennent d’engagements ou de volontés exprimés par les porteurs de la démarche.</t>
        </r>
      </text>
    </comment>
    <comment ref="M5" authorId="1" shapeId="0" xr:uid="{00000000-0006-0000-0400-000004000000}">
      <text>
        <r>
          <rPr>
            <sz val="9"/>
            <color indexed="81"/>
            <rFont val="Tahoma"/>
            <family val="2"/>
          </rPr>
          <t>1: Les données  qui servent à l’évaluation sont vérifiées et basées sur des mesures ou sur de la littérature grise (document produit par les différents paliers gouvernementaux, les universités, les entreprises ou l’industrie). 
2- Les données  qui servent à l’évaluation sont vérifiées et sont basées sur des hypothèses ou elles sont non vérifiées et basées sur des mesures.
3- Les données  qui servent à l’évaluation sont  non vérifiées  et basées sur des hypothèses  ou qualifiées par un expert.
4- Les données  qui servent à l’évaluation sont des estimations sans expert.</t>
        </r>
      </text>
    </comment>
    <comment ref="B6" authorId="2" shapeId="0" xr:uid="{00000000-0006-0000-0400-000005000000}">
      <text>
        <r>
          <rPr>
            <sz val="11"/>
            <color indexed="81"/>
            <rFont val="Verdana"/>
            <family val="2"/>
          </rPr>
          <t xml:space="preserve">
</t>
        </r>
        <r>
          <rPr>
            <b/>
            <sz val="11"/>
            <color indexed="81"/>
            <rFont val="Verdana"/>
            <family val="2"/>
          </rPr>
          <t xml:space="preserve">Quoi? </t>
        </r>
        <r>
          <rPr>
            <sz val="11"/>
            <color indexed="81"/>
            <rFont val="Verdana"/>
            <family val="2"/>
          </rPr>
          <t>Éliminer la pauvreté en s’occupant en priorité du sort des plus démunis, pour satisfaire les besoins de tous les humains. Réduire le nombre de personnes de tout âge qui vivent dans la pauvreté sous tous ses aspects, et quelles qu’en soient les formes, la notion de pauvreté variant en fonction du contexte et des catégories d'acteurs.</t>
        </r>
        <r>
          <rPr>
            <b/>
            <sz val="11"/>
            <color indexed="81"/>
            <rFont val="Verdana"/>
            <family val="2"/>
          </rPr>
          <t xml:space="preserve"> 
Pourquoi? </t>
        </r>
        <r>
          <rPr>
            <sz val="11"/>
            <color indexed="81"/>
            <rFont val="Verdana"/>
            <family val="2"/>
          </rPr>
          <t xml:space="preserve">La pauvreté constitue un facteur majeur d’exclusion sociale, de mauvaise santé, de mortalité prématurée et une cause d’iniquité. Les personnes en situation de pauvreté extrême n’ont pas de marge de manœuvre pour satisfaire à leurs besoins essentiels et pour éviter de dégrader leur environnement. Cette situation peut engendrer dans certains contextes des crises humanitaires graves. Il est donc nécessaire de renforcer la résilience des personnes démunies et de réduire leur vulnérabilité aux perturbations économiques, sociales et environnementales. </t>
        </r>
        <r>
          <rPr>
            <b/>
            <sz val="11"/>
            <color indexed="81"/>
            <rFont val="Verdana"/>
            <family val="2"/>
          </rPr>
          <t xml:space="preserve">
Comment? </t>
        </r>
        <r>
          <rPr>
            <sz val="11"/>
            <color indexed="81"/>
            <rFont val="Verdana"/>
            <family val="2"/>
          </rPr>
          <t>En assurant aux plus démunis l'accès à un revenu et aux services essentiels (eau, alimentation, énergie, transport, santé, éducation, logement, etc.) et en éliminant les conditions de vie indignes. En offrant à la fois un soutien immédiat aux personnes en situation de pauvreté (mesures de protection sociale), et en agissant sur les facteurs structurants qui créent les conditions de la pauvreté et des inégalités.</t>
        </r>
        <r>
          <rPr>
            <sz val="9"/>
            <color indexed="81"/>
            <rFont val="Verdana"/>
            <family val="2"/>
          </rPr>
          <t xml:space="preserve">
</t>
        </r>
      </text>
    </comment>
    <comment ref="D7" authorId="2" shapeId="0" xr:uid="{00000000-0006-0000-0400-000006000000}">
      <text>
        <r>
          <rPr>
            <sz val="9"/>
            <color indexed="81"/>
            <rFont val="Verdana"/>
            <family val="2"/>
          </rPr>
          <t xml:space="preserve">
</t>
        </r>
        <r>
          <rPr>
            <b/>
            <sz val="11"/>
            <color indexed="81"/>
            <rFont val="Verdana"/>
            <family val="2"/>
          </rPr>
          <t xml:space="preserve">Quoi? </t>
        </r>
        <r>
          <rPr>
            <sz val="11"/>
            <color indexed="81"/>
            <rFont val="Verdana"/>
            <family val="2"/>
          </rPr>
          <t xml:space="preserve">Agir pour aider les personnes les plus défavorisées et les plus vulnérables dans les communautés locales, ou dans la sphère d’activité d’une organisation. Cela comprend les personnes à faible revenu, à statut précaire, avec des limitations d’emploi, les femmes, les jeunes, les aînés, etc. </t>
        </r>
        <r>
          <rPr>
            <b/>
            <sz val="11"/>
            <color indexed="81"/>
            <rFont val="Verdana"/>
            <family val="2"/>
          </rPr>
          <t xml:space="preserve">
Pourquoi? </t>
        </r>
        <r>
          <rPr>
            <sz val="11"/>
            <color indexed="81"/>
            <rFont val="Verdana"/>
            <family val="2"/>
          </rPr>
          <t>Pour contribuer à réduire les inégalités entre les individus au niveau local, et pour aider les plus démunis à mieux satisfaire leurs besoins, afin de diminuer leur vulnérabilité et favoriser leur participation active à la vitalité et la prospérité de leur communauté.</t>
        </r>
        <r>
          <rPr>
            <b/>
            <sz val="11"/>
            <color indexed="81"/>
            <rFont val="Verdana"/>
            <family val="2"/>
          </rPr>
          <t xml:space="preserve">
Comment? </t>
        </r>
        <r>
          <rPr>
            <sz val="11"/>
            <color indexed="81"/>
            <rFont val="Verdana"/>
            <family val="2"/>
          </rPr>
          <t xml:space="preserve">En réalisant et en intensifiant des actions ciblant les groupes à risque. En offrant une accessibilité accrue à certains services, à certaines filières économiques porteuses, aux facteurs de production (accès au foncier, etc.), au micro-crédit, etc. En aidant ces personnes et leur famille, par des programmes de soutien, des bourses, des prêts à tes taux raisonnables. En (ré)orientant les personnes défavorisées et vulnérables vers d’autres activités porteuses (petit commerce, activités traditionnelles de transformation de produits agricoles, etc.). En favorisant l’implication dans les organismes ou les campagnes locales, en favorisant le bénévolat, en aidant les organisations caritatives sur le territoire.
</t>
        </r>
        <r>
          <rPr>
            <sz val="9"/>
            <color indexed="81"/>
            <rFont val="Verdana"/>
            <family val="2"/>
          </rPr>
          <t xml:space="preserve">
</t>
        </r>
      </text>
    </comment>
    <comment ref="D8" authorId="2" shapeId="0" xr:uid="{00000000-0006-0000-0400-000007000000}">
      <text>
        <r>
          <rPr>
            <b/>
            <sz val="11"/>
            <color indexed="81"/>
            <rFont val="Verdana"/>
            <family val="2"/>
          </rPr>
          <t>Quoi?</t>
        </r>
        <r>
          <rPr>
            <sz val="11"/>
            <color indexed="81"/>
            <rFont val="Verdana"/>
            <family val="2"/>
          </rPr>
          <t xml:space="preserve"> Agir pour soutenir les plus défavorisés et les plus vulnérables au niveau national. Cela comprend les personnes à faible revenu, à statut précaire, avec des limitations d’emploi, les femmes, les jeunes, les aînés, les minorités (linguistiques, culturelles, religieuses), etc. 
</t>
        </r>
        <r>
          <rPr>
            <b/>
            <sz val="11"/>
            <color indexed="81"/>
            <rFont val="Verdana"/>
            <family val="2"/>
          </rPr>
          <t>Pourquoi?</t>
        </r>
        <r>
          <rPr>
            <sz val="11"/>
            <color indexed="81"/>
            <rFont val="Verdana"/>
            <family val="2"/>
          </rPr>
          <t xml:space="preserve"> Pour contribuer à réduire les inégalités entre les individus au niveau national, lutter contre les préjugés et pour aider les plus démunis à mieux satisfaire leurs besoins, afin de diminuer leur vulnérabilité et favoriser leur participation active à la prospérité. 
</t>
        </r>
        <r>
          <rPr>
            <b/>
            <sz val="11"/>
            <color indexed="81"/>
            <rFont val="Verdana"/>
            <family val="2"/>
          </rPr>
          <t>Comment?</t>
        </r>
        <r>
          <rPr>
            <sz val="11"/>
            <color indexed="81"/>
            <rFont val="Verdana"/>
            <family val="2"/>
          </rPr>
          <t xml:space="preserve"> En permettant l’accès des plus démunis à l’éducation et  aux autres moyens de création de la richesse. En réalisant des actions ciblant les groupes à risque. En mettant en place des mesures de protection sociale. En facilitant l’accès aux services (énergie, santé, éducation, etc.) et aux facteurs de production. En supportant adéquatement les organisations qui soutiennent les plus défavorisés sur le territoire. </t>
        </r>
      </text>
    </comment>
    <comment ref="D9" authorId="2" shapeId="0" xr:uid="{00000000-0006-0000-0400-000008000000}">
      <text>
        <r>
          <rPr>
            <sz val="11"/>
            <color indexed="81"/>
            <rFont val="Verdana"/>
            <family val="2"/>
          </rPr>
          <t xml:space="preserve">
</t>
        </r>
        <r>
          <rPr>
            <b/>
            <sz val="11"/>
            <color indexed="81"/>
            <rFont val="Verdana"/>
            <family val="2"/>
          </rPr>
          <t>Quoi?</t>
        </r>
        <r>
          <rPr>
            <sz val="11"/>
            <color indexed="81"/>
            <rFont val="Verdana"/>
            <family val="2"/>
          </rPr>
          <t xml:space="preserve"> Agir pour aider les plus défavorisés à l’échelle internationale, en particulier dans les pays en voie de développement. 
</t>
        </r>
        <r>
          <rPr>
            <b/>
            <sz val="11"/>
            <color indexed="81"/>
            <rFont val="Verdana"/>
            <family val="2"/>
          </rPr>
          <t>Pourquoi?</t>
        </r>
        <r>
          <rPr>
            <sz val="11"/>
            <color indexed="81"/>
            <rFont val="Verdana"/>
            <family val="2"/>
          </rPr>
          <t xml:space="preserve"> Pour réduire les inégalités entre les individus et les peuples. Réduire la pauvreté absolue favorise un climat de paix, les relations harmonieuses entre les communautés et les échanges constructifs entre les nations et les cultures. 
</t>
        </r>
        <r>
          <rPr>
            <b/>
            <sz val="11"/>
            <color indexed="81"/>
            <rFont val="Verdana"/>
            <family val="2"/>
          </rPr>
          <t>Comment?</t>
        </r>
        <r>
          <rPr>
            <sz val="11"/>
            <color indexed="81"/>
            <rFont val="Verdana"/>
            <family val="2"/>
          </rPr>
          <t xml:space="preserve"> En encourageant et en supportant les projets de défense des droits humains, de développement et de coopération avec d’autres pays, dans la région ou à l’extérieur de celle-ci. En supportant les projets qui valorisent les femmes, les jeunes, les cultures autochtones et/ou traditionnelles ou qui visent la solidarité internationale. En favorisant les produits du commerce équitable. En supportant les projets de renforcement des capacités, d’accès à l’éducation et/ou au microcrédit. En mettant en place des mécanismes de coopération sud-sud et nord-sud (partage de connaissances, création de débouchées pour les productions de filières, voyages d’échange, etc.).
</t>
        </r>
        <r>
          <rPr>
            <sz val="9"/>
            <color indexed="81"/>
            <rFont val="Verdana"/>
            <family val="2"/>
          </rPr>
          <t xml:space="preserve">
</t>
        </r>
      </text>
    </comment>
    <comment ref="B11" authorId="2" shapeId="0" xr:uid="{00000000-0006-0000-0400-000009000000}">
      <text>
        <r>
          <rPr>
            <sz val="9"/>
            <color indexed="81"/>
            <rFont val="Verdana"/>
            <family val="2"/>
          </rPr>
          <t xml:space="preserve">
</t>
        </r>
        <r>
          <rPr>
            <b/>
            <sz val="11"/>
            <color indexed="81"/>
            <rFont val="Verdana"/>
            <family val="2"/>
          </rPr>
          <t xml:space="preserve">Quoi? </t>
        </r>
        <r>
          <rPr>
            <sz val="11"/>
            <color indexed="81"/>
            <rFont val="Verdana"/>
            <family val="2"/>
          </rPr>
          <t xml:space="preserve">Garantir l’accès de tous à l’eau potable, assurer un approvisionnement suffisant pour combler tous les autres usages de l’eau, assurer son assainissement ainsi qu’une gestion durable de cette ressource. Assurer l’accès de tous à des services d’assainissement et d’hygiène adéquats. </t>
        </r>
        <r>
          <rPr>
            <b/>
            <sz val="11"/>
            <color indexed="81"/>
            <rFont val="Verdana"/>
            <family val="2"/>
          </rPr>
          <t xml:space="preserve">
Pourquoi? </t>
        </r>
        <r>
          <rPr>
            <sz val="11"/>
            <color indexed="81"/>
            <rFont val="Verdana"/>
            <family val="2"/>
          </rPr>
          <t xml:space="preserve">L’eau est une ressource vitale à la fois pour les humains et pour tous les êtres vivants. Il faut assurer sa saine gestion et son accès pour tous, en évitant les conflits d’usages qui peuvent créer des injustices, affecter la santé et menacer la paix. Des services d’assainissement et d’hygiène adéquats réduisent les risques sur la santé et participent des enjeux de dignité humaine. </t>
        </r>
        <r>
          <rPr>
            <b/>
            <sz val="11"/>
            <color indexed="81"/>
            <rFont val="Verdana"/>
            <family val="2"/>
          </rPr>
          <t xml:space="preserve">
Comment?</t>
        </r>
        <r>
          <rPr>
            <sz val="11"/>
            <color indexed="81"/>
            <rFont val="Verdana"/>
            <family val="2"/>
          </rPr>
          <t xml:space="preserve"> En permettant l’accès à l’eau potable pour tous. En accroissant la connaissance du potentiel des ressources en eau et les capacités de leur mobilisation. En réduisant la pollution, en éliminant l’immersion En réduisant la pollution, en éliminant l’immersion de déchets et en réduisant au minimum les émissions de produits chimiques et de matières dangereuses dans l’eau. En établissant une hiérarchie des usages en fonction de leur importance pour le maintien de la vie et de la société. En développant la coopération internationale et l’appui au renforcement des capacités des pays en développement en ce qui concerne les activités et programmes relatifs à l’eau et à son assainissement.</t>
        </r>
        <r>
          <rPr>
            <sz val="9"/>
            <color indexed="81"/>
            <rFont val="Verdana"/>
            <family val="2"/>
          </rPr>
          <t xml:space="preserve">
</t>
        </r>
      </text>
    </comment>
    <comment ref="D12" authorId="2" shapeId="0" xr:uid="{00000000-0006-0000-0400-00000A000000}">
      <text>
        <r>
          <rPr>
            <sz val="11"/>
            <color indexed="81"/>
            <rFont val="Verdana"/>
            <family val="2"/>
          </rPr>
          <t xml:space="preserve">
</t>
        </r>
        <r>
          <rPr>
            <b/>
            <sz val="11"/>
            <color indexed="81"/>
            <rFont val="Verdana"/>
            <family val="2"/>
          </rPr>
          <t xml:space="preserve">Quoi? </t>
        </r>
        <r>
          <rPr>
            <sz val="11"/>
            <color indexed="81"/>
            <rFont val="Verdana"/>
            <family val="2"/>
          </rPr>
          <t xml:space="preserve">Assurer l’accès universel, pérenne et équitable à l’eau potable, à un coût abordable, afin de réduire le nombre de personnes qui souffrent du manque d’eau. </t>
        </r>
        <r>
          <rPr>
            <b/>
            <sz val="11"/>
            <color indexed="81"/>
            <rFont val="Verdana"/>
            <family val="2"/>
          </rPr>
          <t xml:space="preserve">
Pourquoi? </t>
        </r>
        <r>
          <rPr>
            <sz val="11"/>
            <color indexed="81"/>
            <rFont val="Verdana"/>
            <family val="2"/>
          </rPr>
          <t xml:space="preserve">L’accès à l’eau potable est un droit humain garanti. Le manque d’accès à l’eau potable peut être la cause de plusieurs pathologies affectant au premier chef les enfants. Les efforts requis pour se procurer de l’eau mobilisent particulièrement les femmes. </t>
        </r>
        <r>
          <rPr>
            <b/>
            <sz val="11"/>
            <color indexed="81"/>
            <rFont val="Verdana"/>
            <family val="2"/>
          </rPr>
          <t xml:space="preserve">
Comment? </t>
        </r>
        <r>
          <rPr>
            <sz val="11"/>
            <color indexed="81"/>
            <rFont val="Verdana"/>
            <family val="2"/>
          </rPr>
          <t>En identifiant et caractérisant les ressources en eau et leurs conditions de mobilisation. En protégeant les zones de captage de l’eau et en mettant en place des infrastructures communautaires. En protégeant et restaurant les écosystèmes liés à l’eau, notamment, les forêts situées sur les zones de captage, les zones humides, les rivières, les aquifères et les lacs. En développant des infrastructures pour l’accès à l’eau potable le plus près possible des besoins de consommation. En accordant une attention particulière aux besoins des femmes, des filles et des personnes vulnérables.  En adoptant et mettre en œuvre un plan communautaire à long terme pour l’entretien des infrastructures (ateliers locaux de réparation, fourniture de pièces détachées, etc.), en  élaborant un système de suivi-évaluation adéquat des ressources hydrauliques, et  en appuyant la décentralisation et la déconcentration des services ruraux d’approvisionnement en eau.</t>
        </r>
        <r>
          <rPr>
            <sz val="9"/>
            <color indexed="81"/>
            <rFont val="Verdana"/>
            <family val="2"/>
          </rPr>
          <t xml:space="preserve">
</t>
        </r>
      </text>
    </comment>
    <comment ref="D13" authorId="2" shapeId="0" xr:uid="{00000000-0006-0000-0400-00000B000000}">
      <text>
        <r>
          <rPr>
            <b/>
            <sz val="11"/>
            <color indexed="81"/>
            <rFont val="Verdana"/>
            <family val="2"/>
          </rPr>
          <t>Quoi?</t>
        </r>
        <r>
          <rPr>
            <sz val="11"/>
            <color indexed="81"/>
            <rFont val="Verdana"/>
            <family val="2"/>
          </rPr>
          <t xml:space="preserve"> Assurer un approvisionnement en eau  en quantité et en qualité adéquate pour les différents usages auxquels l'eau est destinée. 
</t>
        </r>
        <r>
          <rPr>
            <b/>
            <sz val="11"/>
            <color indexed="81"/>
            <rFont val="Verdana"/>
            <family val="2"/>
          </rPr>
          <t>Pourquoi?</t>
        </r>
        <r>
          <rPr>
            <sz val="11"/>
            <color indexed="81"/>
            <rFont val="Verdana"/>
            <family val="2"/>
          </rPr>
          <t xml:space="preserve"> Les différents usages de l’eau (cuisson, hygiène, agriculture, élevage, production industrielle, récréation, navigation) nécessitent de l’eau en qualité et en quantité variables. L’apport suffisant en eau est nécessaire à la santé et au développement. 
</t>
        </r>
        <r>
          <rPr>
            <b/>
            <sz val="11"/>
            <color indexed="81"/>
            <rFont val="Verdana"/>
            <family val="2"/>
          </rPr>
          <t>Comment?</t>
        </r>
        <r>
          <rPr>
            <sz val="11"/>
            <color indexed="81"/>
            <rFont val="Verdana"/>
            <family val="2"/>
          </rPr>
          <t xml:space="preserve"> En identifiant et caractérisant les ressources en eau et leurs conditions de mobilisation. En augmentant l’utilisation rationnelle des ressources en eau dans tous les secteurs. En établissant une hiérarchie des usages. En garantissant la viabilité des retraits et de l’approvisionnement. En gérant de manière intégrée les ressources en eau.</t>
        </r>
      </text>
    </comment>
    <comment ref="D14" authorId="2" shapeId="0" xr:uid="{00000000-0006-0000-0400-00000C000000}">
      <text>
        <r>
          <rPr>
            <b/>
            <sz val="11"/>
            <color indexed="81"/>
            <rFont val="Verdana"/>
            <family val="2"/>
          </rPr>
          <t xml:space="preserve">Quoi? </t>
        </r>
        <r>
          <rPr>
            <sz val="11"/>
            <color indexed="81"/>
            <rFont val="Verdana"/>
            <family val="2"/>
          </rPr>
          <t xml:space="preserve">Assurer l’accès de tous, dans des conditions équitables, à des services d’assainissement et d’hygiène adéquats. 
</t>
        </r>
        <r>
          <rPr>
            <b/>
            <sz val="11"/>
            <color indexed="81"/>
            <rFont val="Verdana"/>
            <family val="2"/>
          </rPr>
          <t xml:space="preserve">
Pourquoi? </t>
        </r>
        <r>
          <rPr>
            <sz val="11"/>
            <color indexed="81"/>
            <rFont val="Verdana"/>
            <family val="2"/>
          </rPr>
          <t xml:space="preserve">La mauvaise gestion des eaux usées peut être un facteur d’apparition de pathologies graves et de pollutions environnementales. </t>
        </r>
        <r>
          <rPr>
            <b/>
            <sz val="11"/>
            <color indexed="81"/>
            <rFont val="Verdana"/>
            <family val="2"/>
          </rPr>
          <t xml:space="preserve"> 
Comment? </t>
        </r>
        <r>
          <rPr>
            <sz val="11"/>
            <color indexed="81"/>
            <rFont val="Verdana"/>
            <family val="2"/>
          </rPr>
          <t xml:space="preserve">En mettant en place des systèmes de traitement des eaux usées individuels et collectifs. En concevant ces systèmes en cohérence avec la qualité et la quantité des eaux à traiter. En maintenant les rejets des eaux traitées sous la capacité d’épuration naturelle des écosystèmes. En promouvant la construction, l’utilisation et l’entretien des ouvrages d’hygiène et d’assainissement de base.
</t>
        </r>
      </text>
    </comment>
    <comment ref="D15" authorId="2" shapeId="0" xr:uid="{00000000-0006-0000-0400-00000D000000}">
      <text>
        <r>
          <rPr>
            <b/>
            <sz val="11"/>
            <color indexed="81"/>
            <rFont val="Verdana"/>
            <family val="2"/>
          </rPr>
          <t>Quoi?</t>
        </r>
        <r>
          <rPr>
            <sz val="11"/>
            <color indexed="81"/>
            <rFont val="Verdana"/>
            <family val="2"/>
          </rPr>
          <t xml:space="preserve"> Impliquer les collectivités et les individus dans des modes de gestion responsables et durables de la ressource eau. Accroître la connaissance de la qualité des plans d’eau, des nappes phréatiques et des eaux souterraines afin de mettre en place des capacités adéquates de leur mobilisation au profit de tous les usagers. 
</t>
        </r>
        <r>
          <rPr>
            <b/>
            <sz val="11"/>
            <color indexed="81"/>
            <rFont val="Verdana"/>
            <family val="2"/>
          </rPr>
          <t>Pourquoi?</t>
        </r>
        <r>
          <rPr>
            <sz val="11"/>
            <color indexed="81"/>
            <rFont val="Verdana"/>
            <family val="2"/>
          </rPr>
          <t xml:space="preserve"> Les politiques de protection de l’eau reposent en grande partie sur les actions individuelles. Elles sont plus efficaces lorsque les populations réalisent l’importance de cette ressource et les impacts de leur utilisation sur les autres usagers.  
</t>
        </r>
        <r>
          <rPr>
            <b/>
            <sz val="11"/>
            <color indexed="81"/>
            <rFont val="Verdana"/>
            <family val="2"/>
          </rPr>
          <t>Comment?</t>
        </r>
        <r>
          <rPr>
            <sz val="11"/>
            <color indexed="81"/>
            <rFont val="Verdana"/>
            <family val="2"/>
          </rPr>
          <t xml:space="preserve"> En réalisant et en diffusant l’information sur l’état de la ressource. En réalisation des campagnes de sensibilisation. En travaillant au renforcement des capacités pour la saine gestion collective de l’eau. En mettant en œuvre une gestion intégrée des ressources en eau à tous les niveaux. En luttant contre l’ensablement et l’appauvrissement des cours d’eau.  En reconnaissant les pratiques coutumières pertinentes à caractériser, documenter et valoriser dans le système local et national de gestion des ressources en eau.</t>
        </r>
        <r>
          <rPr>
            <sz val="9"/>
            <color indexed="81"/>
            <rFont val="Verdana"/>
            <family val="2"/>
          </rPr>
          <t xml:space="preserve">
</t>
        </r>
      </text>
    </comment>
    <comment ref="B17" authorId="2" shapeId="0" xr:uid="{00000000-0006-0000-0400-00000E000000}">
      <text>
        <r>
          <rPr>
            <sz val="9"/>
            <color indexed="81"/>
            <rFont val="Verdana"/>
            <family val="2"/>
          </rPr>
          <t xml:space="preserve">
</t>
        </r>
        <r>
          <rPr>
            <b/>
            <sz val="11"/>
            <color indexed="81"/>
            <rFont val="Verdana"/>
            <family val="2"/>
          </rPr>
          <t xml:space="preserve">Quoi? </t>
        </r>
        <r>
          <rPr>
            <sz val="11"/>
            <color indexed="81"/>
            <rFont val="Verdana"/>
            <family val="2"/>
          </rPr>
          <t xml:space="preserve">Éliminer la faim, assurer la sécurité alimentaire par un accès à de la nourriture de qualité en quantité suffisante et selon les préférences alimentaires.. Mettre en œuvre les principes d’un système agroalimentaire agriculture durable.  </t>
        </r>
        <r>
          <rPr>
            <b/>
            <sz val="11"/>
            <color indexed="81"/>
            <rFont val="Verdana"/>
            <family val="2"/>
          </rPr>
          <t xml:space="preserve">
Pourquoi? </t>
        </r>
        <r>
          <rPr>
            <sz val="11"/>
            <color indexed="81"/>
            <rFont val="Verdana"/>
            <family val="2"/>
          </rPr>
          <t xml:space="preserve">Pour que tous aient accès, tout au long de l’année, à une alimentation saine, nutritive et suffisante, afin de maintenir les conditions de leur santé. </t>
        </r>
        <r>
          <rPr>
            <b/>
            <sz val="11"/>
            <color indexed="81"/>
            <rFont val="Verdana"/>
            <family val="2"/>
          </rPr>
          <t xml:space="preserve">
Comment? </t>
        </r>
        <r>
          <rPr>
            <sz val="11"/>
            <color indexed="81"/>
            <rFont val="Verdana"/>
            <family val="2"/>
          </rPr>
          <t>En offrant à la fois un soutien immédiat aux personnes qui sont en déficit alimentaire, et en agissant sur les facteurs structurants qui créent les conditions de manque d’accès à la nourriture de qualité.</t>
        </r>
        <r>
          <rPr>
            <sz val="9"/>
            <color indexed="81"/>
            <rFont val="Verdana"/>
            <family val="2"/>
          </rPr>
          <t xml:space="preserve">
</t>
        </r>
      </text>
    </comment>
    <comment ref="D18" authorId="2" shapeId="0" xr:uid="{00000000-0006-0000-0400-00000F000000}">
      <text>
        <r>
          <rPr>
            <sz val="9"/>
            <color indexed="81"/>
            <rFont val="Verdana"/>
            <family val="2"/>
          </rPr>
          <t xml:space="preserve">
</t>
        </r>
        <r>
          <rPr>
            <b/>
            <sz val="11"/>
            <color indexed="81"/>
            <rFont val="Verdana"/>
            <family val="2"/>
          </rPr>
          <t xml:space="preserve">Quoi? </t>
        </r>
        <r>
          <rPr>
            <sz val="11"/>
            <color indexed="81"/>
            <rFont val="Verdana"/>
            <family val="2"/>
          </rPr>
          <t xml:space="preserve">Éliminer la faim et faire en sorte que chacun ait accès tout au long de l’année à une alimentation saine, nutritive et suffisante. </t>
        </r>
        <r>
          <rPr>
            <b/>
            <sz val="11"/>
            <color indexed="81"/>
            <rFont val="Verdana"/>
            <family val="2"/>
          </rPr>
          <t xml:space="preserve">
Pourquoi? </t>
        </r>
        <r>
          <rPr>
            <sz val="11"/>
            <color indexed="81"/>
            <rFont val="Verdana"/>
            <family val="2"/>
          </rPr>
          <t xml:space="preserve">Parce que trop de personnes décèdent encore, partout dans le monde, d’un accès insuffisant à la nourriture. Parce que les déficits qualitatifs et quantitatifs de nourriture affectent le développement des enfants et l’incidence de nombreuses maladies chroniques. Parce que l’insécurité alimentaire peut être un facteur menaçant la paix et encourageant la violence. </t>
        </r>
        <r>
          <rPr>
            <b/>
            <sz val="11"/>
            <color indexed="81"/>
            <rFont val="Verdana"/>
            <family val="2"/>
          </rPr>
          <t xml:space="preserve">
Comment? </t>
        </r>
        <r>
          <rPr>
            <sz val="11"/>
            <color indexed="81"/>
            <rFont val="Verdana"/>
            <family val="2"/>
          </rPr>
          <t xml:space="preserve">En s’assurant que les plus démunis et les personnes vulnérables, y compris les nourrissons, aient accès à la nourriture. En créant des mécanismes de dépannage (banque alimentaire, , aide alimentaire aux populations affectées par des évènements tragiques, populations déplacées etc.). </t>
        </r>
        <r>
          <rPr>
            <sz val="9"/>
            <color indexed="81"/>
            <rFont val="Verdana"/>
            <family val="2"/>
          </rPr>
          <t xml:space="preserve">
</t>
        </r>
      </text>
    </comment>
    <comment ref="D19" authorId="2" shapeId="0" xr:uid="{00000000-0006-0000-0400-000010000000}">
      <text>
        <r>
          <rPr>
            <sz val="11"/>
            <color indexed="81"/>
            <rFont val="Verdana"/>
            <family val="2"/>
          </rPr>
          <t xml:space="preserve">
</t>
        </r>
        <r>
          <rPr>
            <b/>
            <sz val="11"/>
            <color indexed="81"/>
            <rFont val="Verdana"/>
            <family val="2"/>
          </rPr>
          <t xml:space="preserve">Quoi? </t>
        </r>
        <r>
          <rPr>
            <sz val="11"/>
            <color indexed="81"/>
            <rFont val="Verdana"/>
            <family val="2"/>
          </rPr>
          <t xml:space="preserve">Répondre aux besoins nutritionnels de tous, et mettre fin à toutes les formes de malnutrition. </t>
        </r>
        <r>
          <rPr>
            <b/>
            <sz val="11"/>
            <color indexed="81"/>
            <rFont val="Verdana"/>
            <family val="2"/>
          </rPr>
          <t xml:space="preserve">
Pourquoi? </t>
        </r>
        <r>
          <rPr>
            <sz val="11"/>
            <color indexed="81"/>
            <rFont val="Verdana"/>
            <family val="2"/>
          </rPr>
          <t xml:space="preserve">Pour favoriser le maintien des conditions de santé des personnes. Parce que la malnutrition peut être un facteur qui cause des problèmes de santé, notamment des retards de croissance et de développement intellectuel et physique. Parce que des aliments trop faibles éléments nutritifs, trop sucrés, trop gras, trop transformés induisent des pathologies chroniques et l’obésité. </t>
        </r>
        <r>
          <rPr>
            <b/>
            <sz val="11"/>
            <color indexed="81"/>
            <rFont val="Verdana"/>
            <family val="2"/>
          </rPr>
          <t xml:space="preserve"> 
Comment? </t>
        </r>
        <r>
          <rPr>
            <sz val="11"/>
            <color indexed="81"/>
            <rFont val="Verdana"/>
            <family val="2"/>
          </rPr>
          <t>En favorisant l’alimentation saine et équilibrée. En assurant la disponibilité et l’accès physique et économique à des aliments variés et  peu transformés, en particulier pour les enfants, les adolescents, les femmes enceintes ou allaitantes et les personnes âgées.</t>
        </r>
        <r>
          <rPr>
            <sz val="9"/>
            <color indexed="81"/>
            <rFont val="Verdana"/>
            <family val="2"/>
          </rPr>
          <t xml:space="preserve">
</t>
        </r>
      </text>
    </comment>
    <comment ref="D20" authorId="2" shapeId="0" xr:uid="{00000000-0006-0000-0400-000011000000}">
      <text>
        <r>
          <rPr>
            <sz val="11"/>
            <color indexed="81"/>
            <rFont val="Verdana"/>
            <family val="2"/>
          </rPr>
          <t xml:space="preserve">
</t>
        </r>
        <r>
          <rPr>
            <b/>
            <sz val="11"/>
            <color indexed="81"/>
            <rFont val="Verdana"/>
            <family val="2"/>
          </rPr>
          <t xml:space="preserve">Quoi? </t>
        </r>
        <r>
          <rPr>
            <sz val="11"/>
            <color indexed="81"/>
            <rFont val="Verdana"/>
            <family val="2"/>
          </rPr>
          <t xml:space="preserve">Mettre en place des mécanismes qui permettent d’assurer un accès constant à la nourriture, à toutes les échelles, de l'individu aux collectivités et aux régions. </t>
        </r>
        <r>
          <rPr>
            <b/>
            <sz val="11"/>
            <color indexed="81"/>
            <rFont val="Verdana"/>
            <family val="2"/>
          </rPr>
          <t xml:space="preserve">
Pourquoi? </t>
        </r>
        <r>
          <rPr>
            <sz val="11"/>
            <color indexed="81"/>
            <rFont val="Verdana"/>
            <family val="2"/>
          </rPr>
          <t xml:space="preserve">Pour assurer la viabilité et la pérennité des systèmes de production alimentaire, pour instaurer des pratiques agricoles résilientes qui permettent d’accroître la productivité et la production, de manière à satisfaire les besoins réels des populations. Pour accorder la priorité aux productions qui valorisent les complémentarités au sein de la région. </t>
        </r>
        <r>
          <rPr>
            <b/>
            <sz val="11"/>
            <color indexed="81"/>
            <rFont val="Verdana"/>
            <family val="2"/>
          </rPr>
          <t xml:space="preserve">
Comment? </t>
        </r>
        <r>
          <rPr>
            <sz val="11"/>
            <color indexed="81"/>
            <rFont val="Verdana"/>
            <family val="2"/>
          </rPr>
          <t>En augmentant la productivité agricole et les revenus des petits producteurs alimentaires, en particulier les femmes, les autochtones, les exploitants familiaux, les éleveurs et les pêcheurs. En assurant aux producteurs l’accès aux marchés locaux, nationaux et internationaux. En renforçant les capacités d’adaptation aux changements climatiques. En préservant l’accès à une diversité des semences. En limitant les pertes post-récoltes et en  limitant le gaspillage alimentaire tout au long de la chaîne du producteur au consommateur.</t>
        </r>
      </text>
    </comment>
    <comment ref="D21" authorId="2" shapeId="0" xr:uid="{00000000-0006-0000-0400-000012000000}">
      <text>
        <r>
          <rPr>
            <sz val="11"/>
            <color indexed="81"/>
            <rFont val="Verdana"/>
            <family val="2"/>
          </rPr>
          <t xml:space="preserve">
</t>
        </r>
        <r>
          <rPr>
            <b/>
            <sz val="11"/>
            <color indexed="81"/>
            <rFont val="Verdana"/>
            <family val="2"/>
          </rPr>
          <t xml:space="preserve">Quoi ? </t>
        </r>
        <r>
          <rPr>
            <sz val="11"/>
            <color indexed="81"/>
            <rFont val="Verdana"/>
            <family val="2"/>
          </rPr>
          <t xml:space="preserve">Assurer aux populations le droit de définir leurs propres politiques et pratiques agricoles et alimentaires, sans dépendance ou soumission à d’autres organisations ou nations. </t>
        </r>
        <r>
          <rPr>
            <b/>
            <sz val="11"/>
            <color indexed="81"/>
            <rFont val="Verdana"/>
            <family val="2"/>
          </rPr>
          <t xml:space="preserve">
Pourquoi? </t>
        </r>
        <r>
          <rPr>
            <sz val="11"/>
            <color indexed="81"/>
            <rFont val="Verdana"/>
            <family val="2"/>
          </rPr>
          <t xml:space="preserve">Pour réduire la dépendance des individus et des nations pour l’approvisionnement en aliments. Pour permettre aux populations de participer à l’élaboration des politiques agricoles et d’approvisionnement alimentaire. </t>
        </r>
        <r>
          <rPr>
            <b/>
            <sz val="11"/>
            <color indexed="81"/>
            <rFont val="Verdana"/>
            <family val="2"/>
          </rPr>
          <t xml:space="preserve">
Comment? </t>
        </r>
        <r>
          <rPr>
            <sz val="11"/>
            <color indexed="81"/>
            <rFont val="Verdana"/>
            <family val="2"/>
          </rPr>
          <t>En protégeant l’accès aux terres, aux semences, aux ressources productives, au savoir, aux capitaux, aux marchés et aux possibilités d’ajout de valeur et d’emploi. En mettant en place des mesures qui limitent la financiarisation de l’agriculture, la privatisation des semences et l’accaparement des terres agricoles. En se protégeant des importations à trop bas prix. En raccourcissant les chaînes d’approvisionnement. En éliminant du système fiscal les générateurs et amplificateurs de nuisances relatives aux différents droits d’entrée des produits importés et facteurs d’accentuation de la pauvreté au niveau des petits producteurs confrontés à la concurrence des produits agroalimentaires importés.</t>
        </r>
        <r>
          <rPr>
            <sz val="9"/>
            <color indexed="81"/>
            <rFont val="Verdana"/>
            <family val="2"/>
          </rPr>
          <t xml:space="preserve">
</t>
        </r>
      </text>
    </comment>
    <comment ref="D22" authorId="2" shapeId="0" xr:uid="{00000000-0006-0000-0400-000013000000}">
      <text>
        <r>
          <rPr>
            <sz val="11"/>
            <color indexed="81"/>
            <rFont val="Verdana"/>
            <family val="2"/>
          </rPr>
          <t xml:space="preserve">
</t>
        </r>
        <r>
          <rPr>
            <b/>
            <sz val="11"/>
            <color indexed="81"/>
            <rFont val="Verdana"/>
            <family val="2"/>
          </rPr>
          <t xml:space="preserve">Quoi? </t>
        </r>
        <r>
          <rPr>
            <sz val="11"/>
            <color indexed="81"/>
            <rFont val="Verdana"/>
            <family val="2"/>
          </rPr>
          <t xml:space="preserve">Mettre en place des pratiques agricoles et des pêcheries respectueuses des sols, des écosystèmes, des cours d’eau, des lacs et des personnes, qui permettent de satisfaire les besoins nutritionnels tout en maximisant les avantages sociaux, économiques et écologiques de l’agriculture et des pêcheries.  </t>
        </r>
        <r>
          <rPr>
            <b/>
            <sz val="11"/>
            <color indexed="81"/>
            <rFont val="Verdana"/>
            <family val="2"/>
          </rPr>
          <t xml:space="preserve">
Pourquoi? </t>
        </r>
        <r>
          <rPr>
            <sz val="11"/>
            <color indexed="81"/>
            <rFont val="Verdana"/>
            <family val="2"/>
          </rPr>
          <t xml:space="preserve">Pour que les pratiques agricoles et les pêcheries contribuent à la préservation des sols, des populations de poissons, des écosystèmes, à l’activité économique et à la qualité de vie, tout en garantissant le maintien à long terme de la capacité de production.  </t>
        </r>
        <r>
          <rPr>
            <b/>
            <sz val="11"/>
            <color indexed="81"/>
            <rFont val="Verdana"/>
            <family val="2"/>
          </rPr>
          <t xml:space="preserve">
Comment? </t>
        </r>
        <r>
          <rPr>
            <sz val="11"/>
            <color indexed="81"/>
            <rFont val="Verdana"/>
            <family val="2"/>
          </rPr>
          <t>En faisant la promotion de pratiques agricoles durables : biologique, locale, avec une agriculture à l’échelle humaine, avec l’agriculture urbaine et communautaire, avec des circuits courts. En encourageant la diversité des cultures. En offrant des emplois durables et des conditions de travail décentes aux travailleurs agricoles. En assurant le bien-être animal dans les élevages. En favorisant la conservation des conditions de renouvellement des stocks de poissons sauvages, en favorisant les pêcheries responsables (traçabilité et certification) en limitant les rejets de l’aquaculture dans l’environnement.</t>
        </r>
        <r>
          <rPr>
            <sz val="9"/>
            <color indexed="81"/>
            <rFont val="Verdana"/>
            <family val="2"/>
          </rPr>
          <t xml:space="preserve">
</t>
        </r>
      </text>
    </comment>
    <comment ref="B24" authorId="2" shapeId="0" xr:uid="{00000000-0006-0000-0400-000014000000}">
      <text>
        <r>
          <rPr>
            <sz val="9"/>
            <color indexed="81"/>
            <rFont val="Verdana"/>
            <family val="2"/>
          </rPr>
          <t xml:space="preserve">
</t>
        </r>
        <r>
          <rPr>
            <b/>
            <sz val="11"/>
            <color indexed="81"/>
            <rFont val="Verdana"/>
            <family val="2"/>
          </rPr>
          <t xml:space="preserve">Quoi? </t>
        </r>
        <r>
          <rPr>
            <sz val="11"/>
            <color indexed="81"/>
            <rFont val="Verdana"/>
            <family val="2"/>
          </rPr>
          <t xml:space="preserve">Viser l'état de santé optimal, qui se définit comme le meilleur état de santé que peut atteindre une personne à un moment de son existence, compte tenu des limitations propres à son potentiel génétique et à ses problèmes ou handicaps physiques ou mentaux  </t>
        </r>
        <r>
          <rPr>
            <b/>
            <sz val="11"/>
            <color indexed="81"/>
            <rFont val="Verdana"/>
            <family val="2"/>
          </rPr>
          <t xml:space="preserve">
Pourquoi? </t>
        </r>
        <r>
          <rPr>
            <sz val="11"/>
            <color indexed="81"/>
            <rFont val="Verdana"/>
            <family val="2"/>
          </rPr>
          <t>Pour améliorer la qualité de vie et permettre aux personnes et aux communautés  de répondre de façon autonome à leurs propres besoins. Pour diminuer la mortalité et la prévalence de plusieurs problèmes de santé évitables. Pour permettre à tous de contribuer, à leur plein potentiel, à la vie en société.</t>
        </r>
        <r>
          <rPr>
            <b/>
            <sz val="11"/>
            <color indexed="81"/>
            <rFont val="Verdana"/>
            <family val="2"/>
          </rPr>
          <t xml:space="preserve"> 
Comment? </t>
        </r>
        <r>
          <rPr>
            <sz val="11"/>
            <color indexed="81"/>
            <rFont val="Verdana"/>
            <family val="2"/>
          </rPr>
          <t>En débordant du cadre individu-maladie-intervention pour aller vers une combinaison d’approches, à la fois individuelles et ciblant les environnements politique, social, économique  et physique, pour renforcer la capacité des personnes et des communautés à agir sur leur santé.En s’assurant que le curatif soit géré de manière efficace et offert à tous selon leurs besoins. En s’assurant de soins palliatifs et d’une fin de vie dans la dignité.</t>
        </r>
        <r>
          <rPr>
            <sz val="9"/>
            <color indexed="81"/>
            <rFont val="Verdana"/>
            <family val="2"/>
          </rPr>
          <t xml:space="preserve">
</t>
        </r>
      </text>
    </comment>
    <comment ref="D25" authorId="2" shapeId="0" xr:uid="{00000000-0006-0000-0400-000015000000}">
      <text>
        <r>
          <rPr>
            <sz val="9"/>
            <color indexed="81"/>
            <rFont val="Verdana"/>
            <family val="2"/>
          </rPr>
          <t xml:space="preserve">
</t>
        </r>
        <r>
          <rPr>
            <b/>
            <sz val="11"/>
            <color indexed="81"/>
            <rFont val="Verdana"/>
            <family val="2"/>
          </rPr>
          <t xml:space="preserve">Quoi? </t>
        </r>
        <r>
          <rPr>
            <sz val="11"/>
            <color indexed="81"/>
            <rFont val="Verdana"/>
            <family val="2"/>
          </rPr>
          <t xml:space="preserve">Permettre à tous de vivre en bonne santé et promouvoir le bien-être de tous à tout âge.  </t>
        </r>
        <r>
          <rPr>
            <b/>
            <sz val="11"/>
            <color indexed="81"/>
            <rFont val="Verdana"/>
            <family val="2"/>
          </rPr>
          <t xml:space="preserve">
Pourquoi? </t>
        </r>
        <r>
          <rPr>
            <sz val="11"/>
            <color indexed="81"/>
            <rFont val="Verdana"/>
            <family val="2"/>
          </rPr>
          <t>Pour améliorer la qualité de vie, le bien-être psychosocial, l’espérance de vie en termes de qualité et de durée. Pour permettre aux personnes et aux communautés de répondre de façon autonome et le plus longtemps possible à leurs propres besoins.</t>
        </r>
        <r>
          <rPr>
            <b/>
            <sz val="11"/>
            <color indexed="81"/>
            <rFont val="Verdana"/>
            <family val="2"/>
          </rPr>
          <t xml:space="preserve"> 
Comment? </t>
        </r>
        <r>
          <rPr>
            <sz val="11"/>
            <color indexed="81"/>
            <rFont val="Verdana"/>
            <family val="2"/>
          </rPr>
          <t>En réduisant l'émergence et la prévalence de pathologies spécifiques, individuelles ou collectives. En agissant sur les conditions de vie et les milieux qui façonnent les comportements et  les modes de vie. En réduisant l'exposition aux risques naturels et technologiques. En renforçant la qualité sanitaire. En basant les systèmes de soins de santé sur les principes d’équité, de prévention de la maladie et de promotion de la santé.</t>
        </r>
        <r>
          <rPr>
            <sz val="9"/>
            <color indexed="81"/>
            <rFont val="Verdana"/>
            <family val="2"/>
          </rPr>
          <t xml:space="preserve">
</t>
        </r>
      </text>
    </comment>
    <comment ref="D26" authorId="2" shapeId="0" xr:uid="{00000000-0006-0000-0400-000016000000}">
      <text>
        <r>
          <rPr>
            <sz val="11"/>
            <color indexed="81"/>
            <rFont val="Verdana"/>
            <family val="2"/>
          </rPr>
          <t xml:space="preserve">
</t>
        </r>
        <r>
          <rPr>
            <b/>
            <sz val="11"/>
            <color indexed="81"/>
            <rFont val="Verdana"/>
            <family val="2"/>
          </rPr>
          <t>Quoi?</t>
        </r>
        <r>
          <rPr>
            <sz val="11"/>
            <color indexed="81"/>
            <rFont val="Verdana"/>
            <family val="2"/>
          </rPr>
          <t xml:space="preserve"> Assurer l’accès de tous à des services de soins de santé sûrs, efficaces, de qualité et d’un coût abordable. 
</t>
        </r>
        <r>
          <rPr>
            <b/>
            <sz val="11"/>
            <color indexed="81"/>
            <rFont val="Verdana"/>
            <family val="2"/>
          </rPr>
          <t>Pourquoi?</t>
        </r>
        <r>
          <rPr>
            <sz val="11"/>
            <color indexed="81"/>
            <rFont val="Verdana"/>
            <family val="2"/>
          </rPr>
          <t xml:space="preserve"> Pour permettre des interventions rapides et efficaces. Pour réduire le taux de mortalité prématurée. Pour un accès équitable à des soins et services essentiels à un état de santé optimal. 
</t>
        </r>
        <r>
          <rPr>
            <b/>
            <sz val="11"/>
            <color indexed="81"/>
            <rFont val="Verdana"/>
            <family val="2"/>
          </rPr>
          <t>Comment?</t>
        </r>
        <r>
          <rPr>
            <sz val="11"/>
            <color indexed="81"/>
            <rFont val="Verdana"/>
            <family val="2"/>
          </rPr>
          <t xml:space="preserve"> En construisant les infrastructures là où elles sont nécessaires. En facilitant l’accès à une assurance santé. En donnant accès à des services de santé essentiels de qualité et aux médicaments et vaccins essentiels.</t>
        </r>
        <r>
          <rPr>
            <b/>
            <sz val="11"/>
            <color indexed="81"/>
            <rFont val="Verdana"/>
            <family val="2"/>
          </rPr>
          <t xml:space="preserve">
</t>
        </r>
        <r>
          <rPr>
            <sz val="11"/>
            <color indexed="81"/>
            <rFont val="Verdana"/>
            <family val="2"/>
          </rPr>
          <t xml:space="preserve">
</t>
        </r>
      </text>
    </comment>
    <comment ref="D27" authorId="2" shapeId="0" xr:uid="{00000000-0006-0000-0400-000017000000}">
      <text>
        <r>
          <rPr>
            <sz val="11"/>
            <color indexed="81"/>
            <rFont val="Verdana"/>
            <family val="2"/>
          </rPr>
          <t xml:space="preserve">
</t>
        </r>
        <r>
          <rPr>
            <b/>
            <sz val="11"/>
            <color indexed="81"/>
            <rFont val="Verdana"/>
            <family val="2"/>
          </rPr>
          <t>Quoi?</t>
        </r>
        <r>
          <rPr>
            <sz val="11"/>
            <color indexed="81"/>
            <rFont val="Verdana"/>
            <family val="2"/>
          </rPr>
          <t xml:space="preserve"> Engager et privilégier des actions sur les environnements et les milieux de vie, ainsi que sur l’acquisition de compétences individuelles,  permettant de prévenir l'apparition de plusieurs  pathologies. Favoriser l’adoption de saines habitudes de vie et de comportements  sains et sécuritaires contribuant à prévenir les problèmes d’adaptation sociale, de santé  physique et mentale.
</t>
        </r>
        <r>
          <rPr>
            <b/>
            <sz val="11"/>
            <color indexed="81"/>
            <rFont val="Verdana"/>
            <family val="2"/>
          </rPr>
          <t>Pourquoi?</t>
        </r>
        <r>
          <rPr>
            <sz val="11"/>
            <color indexed="81"/>
            <rFont val="Verdana"/>
            <family val="2"/>
          </rPr>
          <t xml:space="preserve"> La santé préventive permet d’éviter la perte de jouissance de la vie qui résulte de l’apparition d’une pathologie évitable. La prévention et la promotion de modes de vie et d’environnemments sains et sécuritaires permettent de diminuer le besoin de soins curatifs et d’améliorer la capacité de la collectivité à financer les services de soins. 
</t>
        </r>
        <r>
          <rPr>
            <b/>
            <sz val="11"/>
            <color indexed="81"/>
            <rFont val="Verdana"/>
            <family val="2"/>
          </rPr>
          <t>Comment?</t>
        </r>
        <r>
          <rPr>
            <sz val="11"/>
            <color indexed="81"/>
            <rFont val="Verdana"/>
            <family val="2"/>
          </rPr>
          <t xml:space="preserve"> En renforçant la capacité des individus d’agir sur leurs comportements et en favorisant l’adoption de saines habitudes de vie (alimentation saine, mode de vie actif, équilibre travail/loisirs/famille).En créant des environnements physiques, économiques, politiques et socioculturels favorables à l’adoptionde modes de vie sains et sécuritaires dans les milieux de vie (école, travail, communauté). En offrant des incitations au mieux-vivre et au mieux-être  En luttant contre le tabagisme, les autres toxicomanies, et  la violence sous toutes ses formes. En renforçant la capacité des communautés d’agir sur leurs conditions de vie et la qualité de leurs environnements. </t>
        </r>
        <r>
          <rPr>
            <b/>
            <sz val="11"/>
            <color indexed="81"/>
            <rFont val="Verdana"/>
            <family val="2"/>
          </rPr>
          <t xml:space="preserve">
</t>
        </r>
        <r>
          <rPr>
            <sz val="11"/>
            <color indexed="81"/>
            <rFont val="Verdana"/>
            <family val="2"/>
          </rPr>
          <t xml:space="preserve">
</t>
        </r>
      </text>
    </comment>
    <comment ref="D28" authorId="2" shapeId="0" xr:uid="{00000000-0006-0000-0400-000018000000}">
      <text>
        <r>
          <rPr>
            <sz val="11"/>
            <color indexed="81"/>
            <rFont val="Verdana"/>
            <family val="2"/>
          </rPr>
          <t xml:space="preserve">
</t>
        </r>
        <r>
          <rPr>
            <b/>
            <sz val="11"/>
            <color indexed="81"/>
            <rFont val="Verdana"/>
            <family val="2"/>
          </rPr>
          <t xml:space="preserve">Quoi? </t>
        </r>
        <r>
          <rPr>
            <sz val="11"/>
            <color indexed="81"/>
            <rFont val="Verdana"/>
            <family val="2"/>
          </rPr>
          <t xml:space="preserve">Limiter les facteurs de l’environnement des personnes qui sont susceptibles de provoquer l’apparition de problèmes de santé mentale.  </t>
        </r>
        <r>
          <rPr>
            <b/>
            <sz val="11"/>
            <color indexed="81"/>
            <rFont val="Verdana"/>
            <family val="2"/>
          </rPr>
          <t xml:space="preserve">
Pourquoi? </t>
        </r>
        <r>
          <rPr>
            <sz val="11"/>
            <color indexed="81"/>
            <rFont val="Verdana"/>
            <family val="2"/>
          </rPr>
          <t>L’atteinte à la santé mentale d’un individu est susceptible de limiter sa capacité de fonctionnement, de diminuer sa qualité de vie et d’imposer à la société des charges économiques importantes.</t>
        </r>
        <r>
          <rPr>
            <b/>
            <sz val="11"/>
            <color indexed="81"/>
            <rFont val="Verdana"/>
            <family val="2"/>
          </rPr>
          <t xml:space="preserve"> 
Comment?</t>
        </r>
        <r>
          <rPr>
            <sz val="11"/>
            <color indexed="81"/>
            <rFont val="Verdana"/>
            <family val="2"/>
          </rPr>
          <t xml:space="preserve"> En réduisant les facteurs susceptibles de causer des stress importants aux individus (bruit, insécurité, violence, drogues). En favorisant l'accès aux loisirs et à la détente. En mettant en place des mesures visant à diminuer la pression mise sur les individus.</t>
        </r>
        <r>
          <rPr>
            <b/>
            <sz val="11"/>
            <color indexed="81"/>
            <rFont val="Verdana"/>
            <family val="2"/>
          </rPr>
          <t xml:space="preserve"> </t>
        </r>
        <r>
          <rPr>
            <sz val="11"/>
            <color indexed="81"/>
            <rFont val="Verdana"/>
            <family val="2"/>
          </rPr>
          <t xml:space="preserve">
</t>
        </r>
      </text>
    </comment>
    <comment ref="D29" authorId="2" shapeId="0" xr:uid="{00000000-0006-0000-0400-000019000000}">
      <text>
        <r>
          <rPr>
            <sz val="11"/>
            <color indexed="81"/>
            <rFont val="Verdana"/>
            <family val="2"/>
          </rPr>
          <t xml:space="preserve">
</t>
        </r>
        <r>
          <rPr>
            <b/>
            <sz val="11"/>
            <color indexed="81"/>
            <rFont val="Verdana"/>
            <family val="2"/>
          </rPr>
          <t xml:space="preserve">Quoi? </t>
        </r>
        <r>
          <rPr>
            <sz val="11"/>
            <color indexed="81"/>
            <rFont val="Verdana"/>
            <family val="2"/>
          </rPr>
          <t xml:space="preserve">Répondre en prioritéaux besoins plus particuliers des mères, des femmes enceintes ou allaitantes, des nourrissons et des enfants.   </t>
        </r>
        <r>
          <rPr>
            <b/>
            <sz val="11"/>
            <color indexed="81"/>
            <rFont val="Verdana"/>
            <family val="2"/>
          </rPr>
          <t xml:space="preserve">
Pourquoi? </t>
        </r>
        <r>
          <rPr>
            <sz val="11"/>
            <color indexed="81"/>
            <rFont val="Verdana"/>
            <family val="2"/>
          </rPr>
          <t xml:space="preserve">Pour diminuer le taux de mortalité maternelle et éliminer les décès évitables de nouveau-nés et d’enfants. Pour s’assurer de la possibilité pour chaque enfant d’exprimer son potentiel tout au long de sa vie. </t>
        </r>
        <r>
          <rPr>
            <b/>
            <sz val="11"/>
            <color indexed="81"/>
            <rFont val="Verdana"/>
            <family val="2"/>
          </rPr>
          <t xml:space="preserve">
Comment?</t>
        </r>
        <r>
          <rPr>
            <sz val="11"/>
            <color indexed="81"/>
            <rFont val="Verdana"/>
            <family val="2"/>
          </rPr>
          <t xml:space="preserve"> En assurant l’accès à des soins de santé sexuelle et procréative, y compris à des fins d’information, d’éducation et de planification familiale. En considérant la santé procréative dans les stratégies et programmes nationaux. En assurant l’accès aux services de santé pour les enfants et les nouveaux-nés.
</t>
        </r>
      </text>
    </comment>
    <comment ref="D30" authorId="2" shapeId="0" xr:uid="{00000000-0006-0000-0400-00001A000000}">
      <text>
        <r>
          <rPr>
            <sz val="11"/>
            <color indexed="81"/>
            <rFont val="Verdana"/>
            <family val="2"/>
          </rPr>
          <t xml:space="preserve">
</t>
        </r>
        <r>
          <rPr>
            <b/>
            <sz val="11"/>
            <color indexed="81"/>
            <rFont val="Verdana"/>
            <family val="2"/>
          </rPr>
          <t xml:space="preserve">Quoi? </t>
        </r>
        <r>
          <rPr>
            <sz val="11"/>
            <color indexed="81"/>
            <rFont val="Verdana"/>
            <family val="2"/>
          </rPr>
          <t xml:space="preserve">Limiter les facteurs constituant des nuisances ou nuisant à la qualité de vie ou à la santé (pollution visuelle, esthétique, lumineuse, sonore, vibrations, poussières, ondes, etc.). 
</t>
        </r>
        <r>
          <rPr>
            <b/>
            <sz val="11"/>
            <color indexed="81"/>
            <rFont val="Verdana"/>
            <family val="2"/>
          </rPr>
          <t xml:space="preserve">
Pourquoi? </t>
        </r>
        <r>
          <rPr>
            <sz val="11"/>
            <color indexed="81"/>
            <rFont val="Verdana"/>
            <family val="2"/>
          </rPr>
          <t xml:space="preserve">Certaines nuisances peuvent avoir des impacts sur le bien-être, sur la santé et sur la sécurité des citoyens vivant à proximité, en particulier pour les personnes qui subissent des expositions sur le long terme.  </t>
        </r>
        <r>
          <rPr>
            <b/>
            <sz val="11"/>
            <color indexed="81"/>
            <rFont val="Verdana"/>
            <family val="2"/>
          </rPr>
          <t xml:space="preserve">
Comment? </t>
        </r>
        <r>
          <rPr>
            <sz val="11"/>
            <color indexed="81"/>
            <rFont val="Verdana"/>
            <family val="2"/>
          </rPr>
          <t>En limitant la pollution lumineuse, visuelle, olfactive. En diminuant les émissions de poussières fines en suspension. En réduisant les nuisances sonores et en préservant les zones calmes. En requalifiant les espaces soumis à une forte pression. En réduisant les radiations électromagnétiques.</t>
        </r>
      </text>
    </comment>
    <comment ref="B32" authorId="2" shapeId="0" xr:uid="{00000000-0006-0000-0400-00001B000000}">
      <text>
        <r>
          <rPr>
            <sz val="9"/>
            <color indexed="81"/>
            <rFont val="Verdana"/>
            <family val="2"/>
          </rPr>
          <t xml:space="preserve">
</t>
        </r>
        <r>
          <rPr>
            <b/>
            <sz val="11"/>
            <color indexed="81"/>
            <rFont val="Verdana"/>
            <family val="2"/>
          </rPr>
          <t xml:space="preserve">Quoi? </t>
        </r>
        <r>
          <rPr>
            <sz val="11"/>
            <color indexed="81"/>
            <rFont val="Verdana"/>
            <family val="2"/>
          </rPr>
          <t>Limiter les facteurs susceptibles de représenter des dangers pour la personne (criminalité, accidents, conditions de travail, habitation, milieu de vie, mobilité, alimentation, loisirs, etc.).</t>
        </r>
        <r>
          <rPr>
            <b/>
            <sz val="11"/>
            <color indexed="81"/>
            <rFont val="Verdana"/>
            <family val="2"/>
          </rPr>
          <t xml:space="preserve"> 
Pourquoi?</t>
        </r>
        <r>
          <rPr>
            <sz val="11"/>
            <color indexed="81"/>
            <rFont val="Verdana"/>
            <family val="2"/>
          </rPr>
          <t xml:space="preserve"> La sécurité et le sentiment de sécurité sont nécessaires au bien-être, à la liberté d'action des individus et au maintien de leur intégrité physique et mentale. </t>
        </r>
        <r>
          <rPr>
            <b/>
            <sz val="11"/>
            <color indexed="81"/>
            <rFont val="Verdana"/>
            <family val="2"/>
          </rPr>
          <t xml:space="preserve">
Comment? </t>
        </r>
        <r>
          <rPr>
            <sz val="11"/>
            <color indexed="81"/>
            <rFont val="Verdana"/>
            <family val="2"/>
          </rPr>
          <t>En agissant sur les comportements et sur les environnements, en privilégiant les actions qui favorisent l’intégrité physique et psychologique des humains et qui visent à ne pas faire subir un risque déraisonnable à ceux-ci.</t>
        </r>
        <r>
          <rPr>
            <b/>
            <sz val="11"/>
            <color indexed="81"/>
            <rFont val="Verdana"/>
            <family val="2"/>
          </rPr>
          <t xml:space="preserve">
</t>
        </r>
        <r>
          <rPr>
            <sz val="11"/>
            <color indexed="81"/>
            <rFont val="Verdana"/>
            <family val="2"/>
          </rPr>
          <t xml:space="preserve">
</t>
        </r>
      </text>
    </comment>
    <comment ref="D33" authorId="2" shapeId="0" xr:uid="{00000000-0006-0000-0400-00001C000000}">
      <text>
        <r>
          <rPr>
            <sz val="9"/>
            <color indexed="81"/>
            <rFont val="Verdana"/>
            <family val="2"/>
          </rPr>
          <t xml:space="preserve">
</t>
        </r>
        <r>
          <rPr>
            <b/>
            <sz val="11"/>
            <color indexed="81"/>
            <rFont val="Verdana"/>
            <family val="2"/>
          </rPr>
          <t xml:space="preserve">Quoi? </t>
        </r>
        <r>
          <rPr>
            <sz val="11"/>
            <color indexed="81"/>
            <rFont val="Verdana"/>
            <family val="2"/>
          </rPr>
          <t xml:space="preserve">Fournir des conditions permettant d'assurer un sentiment et une perception de sécurité collective et individuelle. </t>
        </r>
        <r>
          <rPr>
            <b/>
            <sz val="11"/>
            <color indexed="81"/>
            <rFont val="Verdana"/>
            <family val="2"/>
          </rPr>
          <t xml:space="preserve">
Pourquoi? </t>
        </r>
        <r>
          <rPr>
            <sz val="11"/>
            <color indexed="81"/>
            <rFont val="Verdana"/>
            <family val="2"/>
          </rPr>
          <t>Une personne dont la sécurité n’est pas menacée devrait également se sentir en sécurité. Le sentiment de sécurité permet de favoriser la réalisation de soi à travers des activités valorisantes.</t>
        </r>
        <r>
          <rPr>
            <b/>
            <sz val="11"/>
            <color indexed="81"/>
            <rFont val="Verdana"/>
            <family val="2"/>
          </rPr>
          <t xml:space="preserve">
Comment? </t>
        </r>
        <r>
          <rPr>
            <sz val="11"/>
            <color indexed="81"/>
            <rFont val="Verdana"/>
            <family val="2"/>
          </rPr>
          <t xml:space="preserve">En considérant les exigences liées à la sécurité publique. En remplaçant les équipements hors service, le mobilier détérioré ou vétuste qui diminuent le sentiment de sécurité, en favorisant la propreté. En évitant les zones à risque. En améliorant la sécurité routière. </t>
        </r>
        <r>
          <rPr>
            <b/>
            <sz val="11"/>
            <color indexed="81"/>
            <rFont val="Verdana"/>
            <family val="2"/>
          </rPr>
          <t xml:space="preserve">
</t>
        </r>
        <r>
          <rPr>
            <sz val="9"/>
            <color indexed="81"/>
            <rFont val="Verdana"/>
            <family val="2"/>
          </rPr>
          <t xml:space="preserve">
</t>
        </r>
      </text>
    </comment>
    <comment ref="D34" authorId="2" shapeId="0" xr:uid="{00000000-0006-0000-0400-00001D000000}">
      <text>
        <r>
          <rPr>
            <b/>
            <sz val="11"/>
            <color indexed="81"/>
            <rFont val="Verdana"/>
            <family val="2"/>
          </rPr>
          <t>Quoi?</t>
        </r>
        <r>
          <rPr>
            <sz val="11"/>
            <color indexed="81"/>
            <rFont val="Verdana"/>
            <family val="2"/>
          </rPr>
          <t xml:space="preserve"> Mettre en place des mécanismes préventifs permettant une sécurité effective. Ces mécanismes préventifs peuvent être incitatifs ou dissuasifs, obligatoires ou volontaires, en fonction du niveau de risque estimé, à l’échelle des individus et des collectivités.  
</t>
        </r>
        <r>
          <rPr>
            <b/>
            <sz val="11"/>
            <color indexed="81"/>
            <rFont val="Verdana"/>
            <family val="2"/>
          </rPr>
          <t>Pourquoi?</t>
        </r>
        <r>
          <rPr>
            <sz val="11"/>
            <color indexed="81"/>
            <rFont val="Verdana"/>
            <family val="2"/>
          </rPr>
          <t xml:space="preserve"> L’augmentation de la sécurité permet d’éviter des incidents ou des accidents qui peuvent avoir des conséquences néfastes sur la santé, sur la qualité de vie, sur le bien-être individuel et collectif et notamment entraîner des couts économiques importants pour les individus et les collectivités. 
</t>
        </r>
        <r>
          <rPr>
            <b/>
            <sz val="11"/>
            <color indexed="81"/>
            <rFont val="Verdana"/>
            <family val="2"/>
          </rPr>
          <t>Comment?</t>
        </r>
        <r>
          <rPr>
            <sz val="11"/>
            <color indexed="81"/>
            <rFont val="Verdana"/>
            <family val="2"/>
          </rPr>
          <t xml:space="preserve"> En assurant l’accès de tous à un logement salubre, sécuritaire et stable. En optimisant la qualité des aménagements physiques de travail afin de diminuer les accidents professionnels. En mettant en place des mesures visant à réduire la criminalité, la violence conjugale, les accidents du trafic, les accidents de ménage. En améliorant la protection contre les catastrophes naturelles, la sécurité d’approvisionnement (énergie, eau, etc.), les services en cas d’urgence. En assurant en priorité la sécurité des filles, des femmes et des personnes vulnérables. En faisant la promotion de l’analyse de risques et en priorisant les actions préventives dans les domaines où la fréquence et la gravité des incidents sont les plus importantes. En mettant en place des actions de prévention des risques de terrorisme et d’atteinte à la sécurité de la population.</t>
        </r>
        <r>
          <rPr>
            <sz val="9"/>
            <color indexed="81"/>
            <rFont val="Verdana"/>
            <family val="2"/>
          </rPr>
          <t xml:space="preserve">
</t>
        </r>
      </text>
    </comment>
    <comment ref="D35" authorId="2" shapeId="0" xr:uid="{00000000-0006-0000-0400-00001E000000}">
      <text>
        <r>
          <rPr>
            <b/>
            <sz val="11"/>
            <color indexed="81"/>
            <rFont val="Verdana"/>
            <family val="2"/>
          </rPr>
          <t>Quoi?</t>
        </r>
        <r>
          <rPr>
            <sz val="11"/>
            <color indexed="81"/>
            <rFont val="Verdana"/>
            <family val="2"/>
          </rPr>
          <t xml:space="preserve"> Favoriser une responsabilisation des individus par rapport à leur propre intégrité physique.
</t>
        </r>
        <r>
          <rPr>
            <b/>
            <sz val="11"/>
            <color indexed="81"/>
            <rFont val="Verdana"/>
            <family val="2"/>
          </rPr>
          <t>Pourquoi?</t>
        </r>
        <r>
          <rPr>
            <sz val="11"/>
            <color indexed="81"/>
            <rFont val="Verdana"/>
            <family val="2"/>
          </rPr>
          <t xml:space="preserve"> La prise en charge de leur sécurité par les individus permet de diminuer les besoins de réglementation, de sanctions et de contrôle en plus d'améliorer leur sentiment de liberté individuelle. 
</t>
        </r>
        <r>
          <rPr>
            <b/>
            <sz val="11"/>
            <color indexed="81"/>
            <rFont val="Verdana"/>
            <family val="2"/>
          </rPr>
          <t>Comment?</t>
        </r>
        <r>
          <rPr>
            <sz val="11"/>
            <color indexed="81"/>
            <rFont val="Verdana"/>
            <family val="2"/>
          </rPr>
          <t xml:space="preserve"> En créant des formations, des campagnes de sensibilisation, en diffusant des exemples de bonnes pratiques. En diffusant les résultats des analyses de risques et en les comparant. En éduquant et en protégeant les jeunes contre les risques de toute forme de radicalisation.
</t>
        </r>
        <r>
          <rPr>
            <sz val="9"/>
            <color indexed="81"/>
            <rFont val="Verdana"/>
            <family val="2"/>
          </rPr>
          <t xml:space="preserve">
</t>
        </r>
      </text>
    </comment>
    <comment ref="B37" authorId="2" shapeId="0" xr:uid="{00000000-0006-0000-0400-00001F000000}">
      <text>
        <r>
          <rPr>
            <sz val="9"/>
            <color indexed="81"/>
            <rFont val="Verdana"/>
            <family val="2"/>
          </rPr>
          <t xml:space="preserve">
</t>
        </r>
        <r>
          <rPr>
            <b/>
            <sz val="11"/>
            <color indexed="81"/>
            <rFont val="Verdana"/>
            <family val="2"/>
          </rPr>
          <t xml:space="preserve">Quoi? </t>
        </r>
        <r>
          <rPr>
            <sz val="11"/>
            <color indexed="81"/>
            <rFont val="Verdana"/>
            <family val="2"/>
          </rPr>
          <t xml:space="preserve">Permettre aux personnes de développer des connaissances et des compétences qui favorisent leur autonomie et promouvoir les possibilités d’apprentissage tout au long de la vie. </t>
        </r>
        <r>
          <rPr>
            <b/>
            <sz val="11"/>
            <color indexed="81"/>
            <rFont val="Verdana"/>
            <family val="2"/>
          </rPr>
          <t xml:space="preserve">
Pourquoi? </t>
        </r>
        <r>
          <rPr>
            <sz val="11"/>
            <color indexed="81"/>
            <rFont val="Verdana"/>
            <family val="2"/>
          </rPr>
          <t xml:space="preserve">L’éducation vise à rendre les gens plus autonomes, à stimuler l'innovation et la productivité, ainsi qu'à améliorer la sensibilisation et la participation du public à la mise en œuvre du développement durable. </t>
        </r>
        <r>
          <rPr>
            <b/>
            <sz val="11"/>
            <color indexed="81"/>
            <rFont val="Verdana"/>
            <family val="2"/>
          </rPr>
          <t xml:space="preserve">
Comment? </t>
        </r>
        <r>
          <rPr>
            <sz val="11"/>
            <color indexed="81"/>
            <rFont val="Verdana"/>
            <family val="2"/>
          </rPr>
          <t>En facilitant l’accès à différents types et niveaux de formation tout au long de la vie. En favorisant la continuité et la croissance dans le cheminement du besoin d'éducation : l'accès, l'éducation de base, l'éducation supérieure et la formation continue</t>
        </r>
        <r>
          <rPr>
            <b/>
            <sz val="11"/>
            <color indexed="81"/>
            <rFont val="Verdana"/>
            <family val="2"/>
          </rPr>
          <t>.</t>
        </r>
      </text>
    </comment>
    <comment ref="D38" authorId="2" shapeId="0" xr:uid="{00000000-0006-0000-0400-000020000000}">
      <text>
        <r>
          <rPr>
            <sz val="9"/>
            <color indexed="81"/>
            <rFont val="Verdana"/>
            <family val="2"/>
          </rPr>
          <t xml:space="preserve">
</t>
        </r>
        <r>
          <rPr>
            <b/>
            <sz val="11"/>
            <color indexed="81"/>
            <rFont val="Verdana"/>
            <family val="2"/>
          </rPr>
          <t xml:space="preserve">Quoi? </t>
        </r>
        <r>
          <rPr>
            <sz val="11"/>
            <color indexed="81"/>
            <rFont val="Verdana"/>
            <family val="2"/>
          </rPr>
          <t xml:space="preserve">Assurer l’accès de tous à une éducation de qualité et abordable, en considérant que l’éducation permet de former des citoyens dont la contribution à la société ne se limite pas au marché du travail. </t>
        </r>
        <r>
          <rPr>
            <b/>
            <sz val="11"/>
            <color indexed="81"/>
            <rFont val="Verdana"/>
            <family val="2"/>
          </rPr>
          <t xml:space="preserve">
Pourquoi? : </t>
        </r>
        <r>
          <rPr>
            <sz val="11"/>
            <color indexed="81"/>
            <rFont val="Verdana"/>
            <family val="2"/>
          </rPr>
          <t xml:space="preserve">Pour assurer l’égalité des chances et permettre à tous de développer leur capacité à agir sur leur destinée. Pour qu’un plus grand nombre de personnes soit outillé pour satisfaire à leurs besoins matériels de la façon la plus autonome possible. </t>
        </r>
        <r>
          <rPr>
            <b/>
            <sz val="11"/>
            <color indexed="81"/>
            <rFont val="Verdana"/>
            <family val="2"/>
          </rPr>
          <t xml:space="preserve">
Comment? : </t>
        </r>
        <r>
          <rPr>
            <sz val="11"/>
            <color indexed="81"/>
            <rFont val="Verdana"/>
            <family val="2"/>
          </rPr>
          <t xml:space="preserve">En garantissant un accès sécuritaire aux lieux d’éducation. En instaurant la gratuité scolaire. En assurant l’accès des femmes et des filles au système scolaire et à l’enseignement supérieur, mais aussi des personnes vulnérables, handicapées, des peuples autochtones et aux groupes minoritaires. En faisant construire des établissements scolaires adaptés et sains. En offrant des programmes de bourses. En augmentant le nombre d’enseignants qualifiés et en créant les postes pour les employer. 
</t>
        </r>
      </text>
    </comment>
    <comment ref="D39" authorId="2" shapeId="0" xr:uid="{00000000-0006-0000-0400-000021000000}">
      <text>
        <r>
          <rPr>
            <sz val="9"/>
            <color indexed="81"/>
            <rFont val="Verdana"/>
            <family val="2"/>
          </rPr>
          <t xml:space="preserve">
</t>
        </r>
        <r>
          <rPr>
            <b/>
            <sz val="11"/>
            <color indexed="81"/>
            <rFont val="Verdana"/>
            <family val="2"/>
          </rPr>
          <t xml:space="preserve">Quoi? </t>
        </r>
        <r>
          <rPr>
            <sz val="11"/>
            <color indexed="81"/>
            <rFont val="Verdana"/>
            <family val="2"/>
          </rPr>
          <t xml:space="preserve">Assurer à tous les individus un niveau minimal d'éducation fonctionnelle, qui débouche sur un apprentissage véritablement utile, y compris l’alphabétisation et la numératie. </t>
        </r>
        <r>
          <rPr>
            <b/>
            <sz val="11"/>
            <color indexed="81"/>
            <rFont val="Verdana"/>
            <family val="2"/>
          </rPr>
          <t xml:space="preserve">
Pourquoi? </t>
        </r>
        <r>
          <rPr>
            <sz val="11"/>
            <color indexed="81"/>
            <rFont val="Verdana"/>
            <family val="2"/>
          </rPr>
          <t xml:space="preserve">Une éducation de base favorise la réalisation et l’accomplissement des individus en société. Savoir lire, écrire, compter, mais également penser et critiquer, offre davantage de liberté aux individus. L’accès aux TIC ouvre un potentiel d’autonomie aux individus et aux collectivités pour découvrir des potentialités, faire valoir leurs idées et innover.
 </t>
        </r>
        <r>
          <rPr>
            <b/>
            <sz val="11"/>
            <color indexed="81"/>
            <rFont val="Verdana"/>
            <family val="2"/>
          </rPr>
          <t xml:space="preserve">
Comment? </t>
        </r>
        <r>
          <rPr>
            <sz val="11"/>
            <color indexed="81"/>
            <rFont val="Verdana"/>
            <family val="2"/>
          </rPr>
          <t xml:space="preserve">En faisant en sorte que toutes les filles et tous les garçons suivent, sur un pied d’égalité, un cycle complet d’enseignement primaire et secondaire. En mettant en place des activités de développement et de soins de la petite enfance et une éducation préscolaire de qualité. En améliorant l’offre de formation dans le domaine de l’école obligatoire et de l’école non obligatoire. En accompagnant les parents dans l’éducation des enfants qui ne vont pas à l’école. En améliorant l’offre de places d’apprentissage et de formation. En faisant la promotion de l’éducation et en donnant aux individus les moyens d’acquérir une éducation de base. En favorisant l’accès à Internet et aux banques de données, aux réseaux sociaux et autres outils numériques permettant le partage d’information.
</t>
        </r>
        <r>
          <rPr>
            <sz val="9"/>
            <color indexed="81"/>
            <rFont val="Verdana"/>
            <family val="2"/>
          </rPr>
          <t xml:space="preserve">
</t>
        </r>
      </text>
    </comment>
    <comment ref="D40" authorId="2" shapeId="0" xr:uid="{00000000-0006-0000-0400-000022000000}">
      <text>
        <r>
          <rPr>
            <sz val="9"/>
            <color indexed="81"/>
            <rFont val="Verdana"/>
            <family val="2"/>
          </rPr>
          <t xml:space="preserve">
</t>
        </r>
        <r>
          <rPr>
            <b/>
            <sz val="11"/>
            <color indexed="81"/>
            <rFont val="Verdana"/>
            <family val="2"/>
          </rPr>
          <t xml:space="preserve">Quoi? </t>
        </r>
        <r>
          <rPr>
            <sz val="11"/>
            <color indexed="81"/>
            <rFont val="Verdana"/>
            <family val="2"/>
          </rPr>
          <t xml:space="preserve">Permettre aux individus de développer les compétences qu’ils désirent et faciliter l’accès au niveau d'éducation souhaité par un individu (y compris les formations professionnelles et les études de haut niveau). </t>
        </r>
        <r>
          <rPr>
            <b/>
            <sz val="11"/>
            <color indexed="81"/>
            <rFont val="Verdana"/>
            <family val="2"/>
          </rPr>
          <t xml:space="preserve">
Pourquoi? </t>
        </r>
        <r>
          <rPr>
            <sz val="11"/>
            <color indexed="81"/>
            <rFont val="Verdana"/>
            <family val="2"/>
          </rPr>
          <t xml:space="preserve">Ce niveau d'éducation reflète le besoin identifié par et pour l'individu à un moment de son existence, afin d’atteindre les objectifs qu’il s’est donné. Pour qu’un plus grand nombre de personnes soit outillé pour satisfaire à leurs besoins matériels de la façon la plus autonome possible. </t>
        </r>
        <r>
          <rPr>
            <b/>
            <sz val="11"/>
            <color indexed="81"/>
            <rFont val="Verdana"/>
            <family val="2"/>
          </rPr>
          <t xml:space="preserve">
Comment? </t>
        </r>
        <r>
          <rPr>
            <sz val="11"/>
            <color indexed="81"/>
            <rFont val="Verdana"/>
            <family val="2"/>
          </rPr>
          <t xml:space="preserve">En améliorant l’offre de formation dans le domaine de formation professionnelle ou de haut niveau (technique et universitaire), en améliorant l’offre de places d’apprentissage et de formation. En donnant aux individus les moyens d’acquérir le niveau d’éducation souhaité. En augmentant l’offre de formation à l’auto-emploi.
  </t>
        </r>
      </text>
    </comment>
    <comment ref="D41" authorId="2" shapeId="0" xr:uid="{00000000-0006-0000-0400-000023000000}">
      <text>
        <r>
          <rPr>
            <sz val="9"/>
            <color indexed="81"/>
            <rFont val="Verdana"/>
            <family val="2"/>
          </rPr>
          <t xml:space="preserve">
</t>
        </r>
        <r>
          <rPr>
            <b/>
            <sz val="11"/>
            <color indexed="81"/>
            <rFont val="Verdana"/>
            <family val="2"/>
          </rPr>
          <t xml:space="preserve">Quoi? </t>
        </r>
        <r>
          <rPr>
            <sz val="11"/>
            <color indexed="81"/>
            <rFont val="Verdana"/>
            <family val="2"/>
          </rPr>
          <t>Faciliter l’accès à des programmes de formation continue, de requalification ou de développement de compétences. Maintenir, valoriser et partager les connaissances et les compétences humaines acquises par l’exercice d’une activité.</t>
        </r>
        <r>
          <rPr>
            <b/>
            <sz val="11"/>
            <color indexed="81"/>
            <rFont val="Verdana"/>
            <family val="2"/>
          </rPr>
          <t xml:space="preserve">
Pourquoi? </t>
        </r>
        <r>
          <rPr>
            <sz val="11"/>
            <color indexed="81"/>
            <rFont val="Verdana"/>
            <family val="2"/>
          </rPr>
          <t>Pour favoriser l'évolution personnelle des individus et leur permettre de maintenir leurs compétences à jour. Pour favoriser la transmission des savoir-faire aux générations futures. Pour assurer l’accès à l’éducation tout au long de la vie. Pour favoriser l’adaptation optimale des compétences à l’évolution des technologies et des besoins.</t>
        </r>
        <r>
          <rPr>
            <b/>
            <sz val="11"/>
            <color indexed="81"/>
            <rFont val="Verdana"/>
            <family val="2"/>
          </rPr>
          <t xml:space="preserve"> 
Comment? </t>
        </r>
        <r>
          <rPr>
            <sz val="11"/>
            <color indexed="81"/>
            <rFont val="Verdana"/>
            <family val="2"/>
          </rPr>
          <t>En améliorant l’offre de formation des adultes et de formation non professionnelle. En développant des plans et des programmes de formation continue. En préparant la main d’œuvre à occuper les emplois par des mécanismes adéquats de formation, dont la requalification. En favorisant la diffusion de savoirs, de savoir-faire, d’expériences et de pratiques. En organisant des activités de stage et de mentorat.</t>
        </r>
        <r>
          <rPr>
            <b/>
            <sz val="11"/>
            <color indexed="81"/>
            <rFont val="Verdana"/>
            <family val="2"/>
          </rPr>
          <t xml:space="preserve">
</t>
        </r>
      </text>
    </comment>
    <comment ref="D42" authorId="2" shapeId="0" xr:uid="{00000000-0006-0000-0400-000024000000}">
      <text>
        <r>
          <rPr>
            <b/>
            <sz val="11"/>
            <color indexed="81"/>
            <rFont val="Verdana"/>
            <family val="2"/>
          </rPr>
          <t>Quoi?</t>
        </r>
        <r>
          <rPr>
            <sz val="11"/>
            <color indexed="81"/>
            <rFont val="Verdana"/>
            <family val="2"/>
          </rPr>
          <t xml:space="preserve"> Faire en sorte que tous acquièrent les connaissances et compétences nécessaires pour promouvoir le développement durable, notamment par l’éducation en faveur de modes de vie durables, des droits de l’homme, de l’égalité des sexes, de la promotion d’une culture de paix et de non-violence, de la citoyenneté mondiale et de l’appréciation de la diversité culturelle. Promouvoir la connaissance des Objectifs de développement durable
</t>
        </r>
        <r>
          <rPr>
            <b/>
            <sz val="11"/>
            <color indexed="81"/>
            <rFont val="Verdana"/>
            <family val="2"/>
          </rPr>
          <t>Pourquoi?</t>
        </r>
        <r>
          <rPr>
            <sz val="11"/>
            <color indexed="81"/>
            <rFont val="Verdana"/>
            <family val="2"/>
          </rPr>
          <t xml:space="preserve"> Pour permettre aux individus et aux collectivités de comprendre que nous sommes une communauté de destin planétaire, interdépendants entre humains, et avec la nature. Pour comprendre nos responsabilités et devoirs en lien avec notre appartenance aux autres et à la nature. Pour apprendre à être et à vivre ensemble, à se transformer et à transformer la société. Pour mesurer les progrès réels d’une société vers la durabilité.
</t>
        </r>
        <r>
          <rPr>
            <b/>
            <sz val="11"/>
            <color indexed="81"/>
            <rFont val="Verdana"/>
            <family val="2"/>
          </rPr>
          <t>Comment?</t>
        </r>
        <r>
          <rPr>
            <sz val="11"/>
            <color indexed="81"/>
            <rFont val="Verdana"/>
            <family val="2"/>
          </rPr>
          <t xml:space="preserve"> En favorisant l’alphabétisation écologique, qui suppose les capacités de comprendre, de critiquer et d'agir pour un développement durable. En développant la pensée critique et la pensée complexe, y compris la capacité des personnes à intégrer les différentes dimensions relatives à toute activité humaine dans le processus de prise de décision au niveau individuel et collectif. En incitant, en préparant et en supportant les personnes dans l’exercice de la citoyenneté active. En renseignant les citoyens sur leurs droits et responsabilités. En augmentant la capacité d’agir et de participer des personnes et des groupes, en favorisant l’émergence de projets citoyens. En accroissant la capacité organisationnelle et technique d’éducation au développement durable.
</t>
        </r>
      </text>
    </comment>
    <comment ref="B44" authorId="2" shapeId="0" xr:uid="{00000000-0006-0000-0400-000025000000}">
      <text>
        <r>
          <rPr>
            <sz val="9"/>
            <color indexed="81"/>
            <rFont val="Verdana"/>
            <family val="2"/>
          </rPr>
          <t xml:space="preserve">
</t>
        </r>
        <r>
          <rPr>
            <b/>
            <sz val="11"/>
            <color indexed="81"/>
            <rFont val="Verdana"/>
            <family val="2"/>
          </rPr>
          <t xml:space="preserve">Quoi? </t>
        </r>
        <r>
          <rPr>
            <sz val="11"/>
            <color indexed="81"/>
            <rFont val="Verdana"/>
            <family val="2"/>
          </rPr>
          <t>La collectivité est le milieu social où les individus se développent. Dans une perspective de développement durable, les collectivités locales devraient être cohésives, connectées, autonomes et résilientes. L’implication des individus dans leur collectivité réfère à toute forme d’occupation valorisante (dont un emploi, rémunéré ou pas)</t>
        </r>
        <r>
          <rPr>
            <b/>
            <sz val="11"/>
            <color indexed="81"/>
            <rFont val="Verdana"/>
            <family val="2"/>
          </rPr>
          <t xml:space="preserve">. 
Pourquoi? </t>
        </r>
        <r>
          <rPr>
            <sz val="11"/>
            <color indexed="81"/>
            <rFont val="Verdana"/>
            <family val="2"/>
          </rPr>
          <t xml:space="preserve">La cohésion et la solidarité dans une collectivité peuvent en augmenter la résilience et l’autonomie. La qualité du milieu social d’un individu est un déterminant important de sa santé et de son bien-être. Une occupation valorisante de ces individus favorise l’épanouissement personnel et stimule son engagement envers la collectivité. </t>
        </r>
        <r>
          <rPr>
            <b/>
            <sz val="11"/>
            <color indexed="81"/>
            <rFont val="Verdana"/>
            <family val="2"/>
          </rPr>
          <t xml:space="preserve">
Comment? </t>
        </r>
        <r>
          <rPr>
            <sz val="11"/>
            <color indexed="81"/>
            <rFont val="Verdana"/>
            <family val="2"/>
          </rPr>
          <t>En créant un climat de vie sain et agréable, en favorisant la cohésion sociale et la saine communication dans les communautés locales. En favorisant la connectivité entre les personnes et entre les groupes. En multipliant les possibilités de choix d’occupations pour les individus. En favorisant l'investissement personnel à long terme et l’engagement citoyen. En laissant la liberté à l'individu d'accorder une valeur à une occupation selon une échelle personnelle. En reconnaissant l'autre non pas pour sa fonction économique, mais dans sa mission d'humain.</t>
        </r>
        <r>
          <rPr>
            <b/>
            <sz val="11"/>
            <color indexed="81"/>
            <rFont val="Verdana"/>
            <family val="2"/>
          </rPr>
          <t xml:space="preserve">
</t>
        </r>
      </text>
    </comment>
    <comment ref="D45" authorId="2" shapeId="0" xr:uid="{00000000-0006-0000-0400-000026000000}">
      <text>
        <r>
          <rPr>
            <sz val="9"/>
            <color indexed="81"/>
            <rFont val="Verdana"/>
            <family val="2"/>
          </rPr>
          <t xml:space="preserve">
</t>
        </r>
        <r>
          <rPr>
            <b/>
            <sz val="11"/>
            <color indexed="81"/>
            <rFont val="Verdana"/>
            <family val="2"/>
          </rPr>
          <t xml:space="preserve">Quoi? </t>
        </r>
        <r>
          <rPr>
            <sz val="11"/>
            <color indexed="81"/>
            <rFont val="Verdana"/>
            <family val="2"/>
          </rPr>
          <t>Offrir à toute personne la possibilité d'un investissement et d’un engagement personnel à long terme dans une activité économique, culturelle, sociale, politique, indépendamment de son âge, de son sexe, de ses handicaps, de son appartenance ethnique, de ses origines, de sa religion ou de son statut économique ou autre.</t>
        </r>
        <r>
          <rPr>
            <b/>
            <sz val="11"/>
            <color indexed="81"/>
            <rFont val="Verdana"/>
            <family val="2"/>
          </rPr>
          <t xml:space="preserve">
 Pourquoi? </t>
        </r>
        <r>
          <rPr>
            <sz val="11"/>
            <color indexed="81"/>
            <rFont val="Verdana"/>
            <family val="2"/>
          </rPr>
          <t xml:space="preserve">L'individu qui s’investit dispose d'occasions pour se réaliser pleinement et pour tenter de faire sa marque dans sa collectivité ou son entreprise, ce qui peut augmenter son sentiment d’accomplissement personnel.  </t>
        </r>
        <r>
          <rPr>
            <b/>
            <sz val="11"/>
            <color indexed="81"/>
            <rFont val="Verdana"/>
            <family val="2"/>
          </rPr>
          <t xml:space="preserve">
Comment? </t>
        </r>
        <r>
          <rPr>
            <sz val="11"/>
            <color indexed="81"/>
            <rFont val="Verdana"/>
            <family val="2"/>
          </rPr>
          <t xml:space="preserve">En multipliant les opportunités d’implication pour les individus. En autonomisant toutes les personnes et en favorisant leur intégration sociale. En offrant une certaine stabilité d'emploi aux employés ou aux bénévoles, en favorisant le travail à temps plein pour les personnes qui le désirent. En offrant l’égalité des chances aux femmes et aux filles. </t>
        </r>
        <r>
          <rPr>
            <b/>
            <sz val="11"/>
            <color indexed="81"/>
            <rFont val="Verdana"/>
            <family val="2"/>
          </rPr>
          <t xml:space="preserve">
</t>
        </r>
      </text>
    </comment>
    <comment ref="D46" authorId="2" shapeId="0" xr:uid="{00000000-0006-0000-0400-000027000000}">
      <text>
        <r>
          <rPr>
            <sz val="9"/>
            <color indexed="81"/>
            <rFont val="Verdana"/>
            <family val="2"/>
          </rPr>
          <t xml:space="preserve">
</t>
        </r>
        <r>
          <rPr>
            <b/>
            <sz val="11"/>
            <color indexed="81"/>
            <rFont val="Verdana"/>
            <family val="2"/>
          </rPr>
          <t xml:space="preserve">Quoi? </t>
        </r>
        <r>
          <rPr>
            <sz val="11"/>
            <color indexed="81"/>
            <rFont val="Verdana"/>
            <family val="2"/>
          </rPr>
          <t xml:space="preserve">Reconnaitre à la fois les efforts consentis et les accomplissements des individus dans l'atteinte d'objectifs personnels ou collectifs. </t>
        </r>
        <r>
          <rPr>
            <b/>
            <sz val="11"/>
            <color indexed="81"/>
            <rFont val="Verdana"/>
            <family val="2"/>
          </rPr>
          <t xml:space="preserve">
Pourquoi? </t>
        </r>
        <r>
          <rPr>
            <sz val="11"/>
            <color indexed="81"/>
            <rFont val="Verdana"/>
            <family val="2"/>
          </rPr>
          <t xml:space="preserve">Lorsque des individus ou des groupes atteignent des objectifs qu'ils se sont fixés en utilisant les moyens acceptables pour y parvenir, la valorisation de ce succès peut susciter l'émulation et participer à l’amélioration des pratiques. Pour motiver le développement personnel et inspirer les générations futures. </t>
        </r>
        <r>
          <rPr>
            <b/>
            <sz val="11"/>
            <color indexed="81"/>
            <rFont val="Verdana"/>
            <family val="2"/>
          </rPr>
          <t xml:space="preserve">
Comment? </t>
        </r>
        <r>
          <rPr>
            <sz val="11"/>
            <color indexed="81"/>
            <rFont val="Verdana"/>
            <family val="2"/>
          </rPr>
          <t>En identifiant des objectifs et des moyens pour les atteindre. En laissant les individus et les collectivités exprimer leurs aspirations propres. En donnant aux individus l’occasion de s’accomplir et d’être reconnus dans leurs accomplissements par divers moyens de reconnaissance. En faisant reconnaitre les initiatives fructueuses, en diffusant les façons de faire efficaces. En soulignant l’apport des femmes et filles à la collectivité.</t>
        </r>
        <r>
          <rPr>
            <sz val="9"/>
            <color indexed="81"/>
            <rFont val="Verdana"/>
            <family val="2"/>
          </rPr>
          <t xml:space="preserve">
</t>
        </r>
      </text>
    </comment>
    <comment ref="D47" authorId="2" shapeId="0" xr:uid="{00000000-0006-0000-0400-000028000000}">
      <text>
        <r>
          <rPr>
            <b/>
            <sz val="11"/>
            <color indexed="81"/>
            <rFont val="Verdana"/>
            <family val="2"/>
          </rPr>
          <t>Quoi?</t>
        </r>
        <r>
          <rPr>
            <sz val="11"/>
            <color indexed="81"/>
            <rFont val="Verdana"/>
            <family val="2"/>
          </rPr>
          <t xml:space="preserve"> Créer un climat de vie sain et agréable, favorisant la cohésion sociale, dans les communautés locales ou dans la collectivité. 
</t>
        </r>
        <r>
          <rPr>
            <b/>
            <sz val="11"/>
            <color indexed="81"/>
            <rFont val="Verdana"/>
            <family val="2"/>
          </rPr>
          <t>Pourquoi?</t>
        </r>
        <r>
          <rPr>
            <sz val="11"/>
            <color indexed="81"/>
            <rFont val="Verdana"/>
            <family val="2"/>
          </rPr>
          <t xml:space="preserve"> La cohésion sociale augmente la résistance et la résilience des individus et des collectivités face aux changements ou aux perturbations. Elle développe chez les personnes un sentiment d’appartenance à un groupe et participe à créer une communauté de soutien aux personnes plus démunies. Elle favorise un climat de vie riche et agréable. L'appartenance à un groupe, à une région ou à un territoire peut être un outil de responsabilisation des individus qui les incite à s'engager dans des activités d'investissement plutôt que de consommation destructive. 
</t>
        </r>
        <r>
          <rPr>
            <b/>
            <sz val="11"/>
            <color indexed="81"/>
            <rFont val="Verdana"/>
            <family val="2"/>
          </rPr>
          <t>Comment?</t>
        </r>
        <r>
          <rPr>
            <sz val="11"/>
            <color indexed="81"/>
            <rFont val="Verdana"/>
            <family val="2"/>
          </rPr>
          <t xml:space="preserve"> En renforçant les valeurs de respect, de solidarité, d’ouverture. En développant des réseaux de soutien, d’entraide et d’intégration. En valorisant les relations harmonieuses, les bonnes interactions et l’apprentissage du vivre ensemble. En créant des lieux d’échange et de dialogue. En organisant des activités de groupe, en développant des projets collectifs. En favorisant l’investissement, en reconnaissant publiquement les réalisations personnelles et collectives.
  </t>
        </r>
      </text>
    </comment>
    <comment ref="D48" authorId="2" shapeId="0" xr:uid="{00000000-0006-0000-0400-000029000000}">
      <text>
        <r>
          <rPr>
            <sz val="9"/>
            <color indexed="81"/>
            <rFont val="Verdana"/>
            <family val="2"/>
          </rPr>
          <t xml:space="preserve">
</t>
        </r>
        <r>
          <rPr>
            <b/>
            <sz val="11"/>
            <color indexed="81"/>
            <rFont val="Verdana"/>
            <family val="2"/>
          </rPr>
          <t xml:space="preserve">Quoi? </t>
        </r>
        <r>
          <rPr>
            <sz val="11"/>
            <color indexed="81"/>
            <rFont val="Verdana"/>
            <family val="2"/>
          </rPr>
          <t xml:space="preserve">Favoriser les échanges d’informations et le dialogue entre les individus, au sein d’une collectivité et entre les collectivités, entre les cultures, au niveau national et international. </t>
        </r>
        <r>
          <rPr>
            <b/>
            <sz val="11"/>
            <color indexed="81"/>
            <rFont val="Verdana"/>
            <family val="2"/>
          </rPr>
          <t xml:space="preserve">
Pourquoi? </t>
        </r>
        <r>
          <rPr>
            <sz val="11"/>
            <color indexed="81"/>
            <rFont val="Verdana"/>
            <family val="2"/>
          </rPr>
          <t>Pour permettre aux citoyens, groupes et organisations de sentir qu'ils font partie intégrante d’un groupe, d’une communauté. Pour donner à tous l’opportunité de s’enrichir et d’évoluer au contact des autres.</t>
        </r>
        <r>
          <rPr>
            <b/>
            <sz val="11"/>
            <color indexed="81"/>
            <rFont val="Verdana"/>
            <family val="2"/>
          </rPr>
          <t xml:space="preserve">
Comment? </t>
        </r>
        <r>
          <rPr>
            <sz val="11"/>
            <color indexed="81"/>
            <rFont val="Verdana"/>
            <family val="2"/>
          </rPr>
          <t xml:space="preserve">En mettant le plus de gens possible en relation les uns avec les autres. En encourageant le dialogue social, en créant des lieux et des occasions de rencontre, en renfonçant la convivialité et en favorisant la mixité sociale. En s’opposant à toutes les formes d'incivilité, de violence ou de ségrégation sociale. En réduisant la fracture numérique. En mettant en place des mesures qui facilitent la mobilité. </t>
        </r>
        <r>
          <rPr>
            <b/>
            <sz val="11"/>
            <color indexed="81"/>
            <rFont val="Verdana"/>
            <family val="2"/>
          </rPr>
          <t xml:space="preserve">
</t>
        </r>
      </text>
    </comment>
    <comment ref="D49" authorId="2" shapeId="0" xr:uid="{00000000-0006-0000-0400-00002A000000}">
      <text>
        <r>
          <rPr>
            <b/>
            <sz val="11"/>
            <color indexed="81"/>
            <rFont val="Verdana"/>
            <family val="2"/>
          </rPr>
          <t xml:space="preserve">
Quoi? </t>
        </r>
        <r>
          <rPr>
            <sz val="11"/>
            <color indexed="81"/>
            <rFont val="Verdana"/>
            <family val="2"/>
          </rPr>
          <t xml:space="preserve">Favoriser les conditions qui permettent aux individus de développer un sentiment de confiance en soi et d’estime personnelle. </t>
        </r>
        <r>
          <rPr>
            <b/>
            <sz val="11"/>
            <color indexed="81"/>
            <rFont val="Verdana"/>
            <family val="2"/>
          </rPr>
          <t xml:space="preserve">
Pourquoi? </t>
        </r>
        <r>
          <rPr>
            <sz val="11"/>
            <color indexed="81"/>
            <rFont val="Verdana"/>
            <family val="2"/>
          </rPr>
          <t xml:space="preserve">La confiance en soi est un préalable à l’implication des individus dans la collectivité. L’estime et la confiance en soi incitent au dépassement personnel et à l'entreprenariat, favorisent l'ouverture et la communication entre les êtres humains. </t>
        </r>
        <r>
          <rPr>
            <b/>
            <sz val="11"/>
            <color indexed="81"/>
            <rFont val="Verdana"/>
            <family val="2"/>
          </rPr>
          <t xml:space="preserve">
Comment? </t>
        </r>
        <r>
          <rPr>
            <sz val="11"/>
            <color indexed="81"/>
            <rFont val="Verdana"/>
            <family val="2"/>
          </rPr>
          <t xml:space="preserve">En valorisant les connaissances, les compétences et les réalisations des individus, en supportant les initiatives individuelles, en offrant du support au développement personnel et du soutien aux personnes traversant des épreuves personnelles ou collectives. En mettant en place des mesures contre toutes les formes de marginalisation et d’intimidation des individus à tous les âges.
</t>
        </r>
      </text>
    </comment>
    <comment ref="D50" authorId="2" shapeId="0" xr:uid="{00000000-0006-0000-0400-00002B000000}">
      <text>
        <r>
          <rPr>
            <sz val="9"/>
            <color indexed="81"/>
            <rFont val="Verdana"/>
            <family val="2"/>
          </rPr>
          <t xml:space="preserve">
</t>
        </r>
        <r>
          <rPr>
            <b/>
            <sz val="11"/>
            <color indexed="81"/>
            <rFont val="Verdana"/>
            <family val="2"/>
          </rPr>
          <t xml:space="preserve">Quoi? </t>
        </r>
        <r>
          <rPr>
            <sz val="11"/>
            <color indexed="81"/>
            <rFont val="Verdana"/>
            <family val="2"/>
          </rPr>
          <t>Mettre en place des mesures pour le développement de l’autonomie, non pas dans une recherche de l’autarcie, mais pour disposer d’alternatives et favoriser la résilience et l’adaptation.</t>
        </r>
        <r>
          <rPr>
            <b/>
            <sz val="11"/>
            <color indexed="81"/>
            <rFont val="Verdana"/>
            <family val="2"/>
          </rPr>
          <t xml:space="preserve">
Pourquoi? </t>
        </r>
        <r>
          <rPr>
            <sz val="11"/>
            <color indexed="81"/>
            <rFont val="Verdana"/>
            <family val="2"/>
          </rPr>
          <t xml:space="preserve">Un individu, une collectivité, un pays qui ne dépend pas d’un système extérieur pour la satisfaction de leurs besoins sont plus résistants et plus résilients aux fluctuations des conditions des marchés ou aux évènements imprévus. </t>
        </r>
        <r>
          <rPr>
            <b/>
            <sz val="11"/>
            <color indexed="81"/>
            <rFont val="Verdana"/>
            <family val="2"/>
          </rPr>
          <t xml:space="preserve">
Comment? </t>
        </r>
        <r>
          <rPr>
            <sz val="11"/>
            <color indexed="81"/>
            <rFont val="Verdana"/>
            <family val="2"/>
          </rPr>
          <t xml:space="preserve">En privilégiant la formation pour tous, la mise en valeur des connaissances traditionnelles et des innovations, la liberté des individus et l’appropriation par ceux-ci des moyens de prendre en main leur destinée. En mettant en place des politiques, des mécanismes, des instruments pour favoriser l’autonomie à l’échelle territoriale. En mettant en place des mesures de promotion, de valorisation et d’optimisation des ressources et des savoir-faire locaux.
</t>
        </r>
      </text>
    </comment>
    <comment ref="B52" authorId="2" shapeId="0" xr:uid="{00000000-0006-0000-0400-00002C000000}">
      <text>
        <r>
          <rPr>
            <sz val="9"/>
            <color indexed="81"/>
            <rFont val="Verdana"/>
            <family val="2"/>
          </rPr>
          <t xml:space="preserve">
</t>
        </r>
        <r>
          <rPr>
            <b/>
            <sz val="11"/>
            <color indexed="81"/>
            <rFont val="Verdana"/>
            <family val="2"/>
          </rPr>
          <t>Quoi?</t>
        </r>
        <r>
          <rPr>
            <sz val="11"/>
            <color indexed="81"/>
            <rFont val="Verdana"/>
            <family val="2"/>
          </rPr>
          <t xml:space="preserve"> Les établissements humains incluent toutes les infrastructures développées sur un territoire pour y permettre l’installation et le développement d’une collectivité.  
</t>
        </r>
        <r>
          <rPr>
            <b/>
            <sz val="11"/>
            <color indexed="81"/>
            <rFont val="Verdana"/>
            <family val="2"/>
          </rPr>
          <t>Pourquoi?</t>
        </r>
        <r>
          <rPr>
            <sz val="11"/>
            <color indexed="81"/>
            <rFont val="Verdana"/>
            <family val="2"/>
          </rPr>
          <t xml:space="preserve"> La quantité, la qualité et la durabilité des établissements humains impactent directement la qualité de vie et les possibilités de développements individuels et collectifs.  
</t>
        </r>
        <r>
          <rPr>
            <b/>
            <sz val="11"/>
            <color indexed="81"/>
            <rFont val="Verdana"/>
            <family val="2"/>
          </rPr>
          <t>Comment?</t>
        </r>
        <r>
          <rPr>
            <sz val="11"/>
            <color indexed="81"/>
            <rFont val="Verdana"/>
            <family val="2"/>
          </rPr>
          <t xml:space="preserve"> En développant des infrastructures résilientes et durables afin de permettre aux individus de se loger, de se déplacer, de s’occuper et de se divertir.</t>
        </r>
        <r>
          <rPr>
            <b/>
            <sz val="11"/>
            <color indexed="81"/>
            <rFont val="Verdana"/>
            <family val="2"/>
          </rPr>
          <t xml:space="preserve">
</t>
        </r>
      </text>
    </comment>
    <comment ref="D53" authorId="2" shapeId="0" xr:uid="{00000000-0006-0000-0400-00002D000000}">
      <text>
        <r>
          <rPr>
            <sz val="9"/>
            <color indexed="81"/>
            <rFont val="Verdana"/>
            <family val="2"/>
          </rPr>
          <t xml:space="preserve">
</t>
        </r>
        <r>
          <rPr>
            <b/>
            <sz val="11"/>
            <color indexed="81"/>
            <rFont val="Verdana"/>
            <family val="2"/>
          </rPr>
          <t xml:space="preserve">Quoi? </t>
        </r>
        <r>
          <rPr>
            <sz val="11"/>
            <color indexed="81"/>
            <rFont val="Verdana"/>
            <family val="2"/>
          </rPr>
          <t xml:space="preserve">Garantir à tous l’accès à un logement salubre, adéquat, sûr, et à un coût abordable. </t>
        </r>
        <r>
          <rPr>
            <b/>
            <sz val="11"/>
            <color indexed="81"/>
            <rFont val="Verdana"/>
            <family val="2"/>
          </rPr>
          <t xml:space="preserve">
Pourquoi? </t>
        </r>
        <r>
          <rPr>
            <sz val="11"/>
            <color indexed="81"/>
            <rFont val="Verdana"/>
            <family val="2"/>
          </rPr>
          <t xml:space="preserve">L’accès à un logement permet aux individus de jouir d’une certaine forme de sécurité et de protection. </t>
        </r>
        <r>
          <rPr>
            <b/>
            <sz val="11"/>
            <color indexed="81"/>
            <rFont val="Verdana"/>
            <family val="2"/>
          </rPr>
          <t xml:space="preserve"> 
Comment? </t>
        </r>
        <r>
          <rPr>
            <sz val="11"/>
            <color indexed="81"/>
            <rFont val="Verdana"/>
            <family val="2"/>
          </rPr>
          <t>En construisant des logements en quantité suffisante. En assurant la présence sur un territoire de différents types de logements, en fonction des besoins identifiés. En développant des logements à des coûts abordables. En limitant la spéculation. En encadrant et en vérifiant la salubrité des logements, surtout pour le locatif. Favoriser la reconversion et la stabilisation foncière des friches urbaines (bidonvilles, favelas, etc.)</t>
        </r>
      </text>
    </comment>
    <comment ref="D54" authorId="2" shapeId="0" xr:uid="{00000000-0006-0000-0400-00002E000000}">
      <text>
        <r>
          <rPr>
            <sz val="9"/>
            <color indexed="81"/>
            <rFont val="Verdana"/>
            <family val="2"/>
          </rPr>
          <t xml:space="preserve">
</t>
        </r>
        <r>
          <rPr>
            <b/>
            <sz val="11"/>
            <color indexed="81"/>
            <rFont val="Verdana"/>
            <family val="2"/>
          </rPr>
          <t xml:space="preserve">Quoi? </t>
        </r>
        <r>
          <rPr>
            <sz val="11"/>
            <color indexed="81"/>
            <rFont val="Verdana"/>
            <family val="2"/>
          </rPr>
          <t xml:space="preserve">Assurer l’accès à des systèmes de transport fiables et sécuritaires, pour les biens et les personnes, à un coût abordable.  </t>
        </r>
        <r>
          <rPr>
            <b/>
            <sz val="11"/>
            <color indexed="81"/>
            <rFont val="Verdana"/>
            <family val="2"/>
          </rPr>
          <t xml:space="preserve">
Pourquoi? </t>
        </r>
        <r>
          <rPr>
            <sz val="11"/>
            <color indexed="81"/>
            <rFont val="Verdana"/>
            <family val="2"/>
          </rPr>
          <t xml:space="preserve">La mobilité est un besoin humain fondamental, la possibilité de se déplacer sur un territoire favorise l’autonomie et l’occupation des personnes. Les infrastructures pour le transport des marchandises favorisent les échanges et le développement économique et quelquefois déterminent la vocation des quartiers urbains. La mobilité durable permet de lutter contre de nombreux problèmes environnementaux liés à l’usage de l’automobile. La mobilité durable est un outil de lutte à la pauvreté. </t>
        </r>
        <r>
          <rPr>
            <b/>
            <sz val="11"/>
            <color indexed="81"/>
            <rFont val="Verdana"/>
            <family val="2"/>
          </rPr>
          <t xml:space="preserve">
Comment? </t>
        </r>
        <r>
          <rPr>
            <sz val="11"/>
            <color indexed="81"/>
            <rFont val="Verdana"/>
            <family val="2"/>
          </rPr>
          <t>En planifiant et en développant de manière intégrée et cohérente les infrastructures de transport routier, maritime, ferroviaire et aérien nécessaires. En développant des infrastructures pour la mobilité active. En développant les transports publics. En assurant l’accessibilité pour les personnes en situation vulnérable, les femmes, les enfants, les personnes handicapées et les personnes âgées. En améliorant la sécurité routière.</t>
        </r>
        <r>
          <rPr>
            <sz val="9"/>
            <color indexed="81"/>
            <rFont val="Verdana"/>
            <family val="2"/>
          </rPr>
          <t xml:space="preserve">
</t>
        </r>
      </text>
    </comment>
    <comment ref="D55" authorId="2" shapeId="0" xr:uid="{00000000-0006-0000-0400-00002F000000}">
      <text>
        <r>
          <rPr>
            <b/>
            <sz val="11"/>
            <color indexed="81"/>
            <rFont val="Verdana"/>
            <family val="2"/>
          </rPr>
          <t xml:space="preserve">
Quoi?</t>
        </r>
        <r>
          <rPr>
            <sz val="11"/>
            <color indexed="81"/>
            <rFont val="Verdana"/>
            <family val="2"/>
          </rPr>
          <t xml:space="preserve"> Planifier et aménager, à l’échelle des territoires, l’ensemble des infrastructures sur un territoire de manière à assurer leur caractère suffisant, résilient et durable.
</t>
        </r>
        <r>
          <rPr>
            <b/>
            <sz val="11"/>
            <color indexed="81"/>
            <rFont val="Verdana"/>
            <family val="2"/>
          </rPr>
          <t>Pourquoi?</t>
        </r>
        <r>
          <rPr>
            <sz val="11"/>
            <color indexed="81"/>
            <rFont val="Verdana"/>
            <family val="2"/>
          </rPr>
          <t xml:space="preserve"> La présence sur un territoire d’infrastructures durables et accessibles favorise le développement économique et le bien-être des personnes qui l’habitent. 
</t>
        </r>
        <r>
          <rPr>
            <b/>
            <sz val="11"/>
            <color indexed="81"/>
            <rFont val="Verdana"/>
            <family val="2"/>
          </rPr>
          <t>Comment?</t>
        </r>
        <r>
          <rPr>
            <sz val="11"/>
            <color indexed="81"/>
            <rFont val="Verdana"/>
            <family val="2"/>
          </rPr>
          <t xml:space="preserve"> En favorisant la construction durable des bâtiments, dans une perspective de cycle de vie. En privilégiant un accès universel aux infrastructures, en particulier des femmes et des enfants, des personnes âgées et des personnes handicapées. En renforçant l’appui financier, technologique et technique pour le développement d’infrastructures durables et de qualité.  En favorisant les matériaux et techniques de construction de moindre impact. En favorisant le recyclage et la reconversion des édifices à leur démolition. </t>
        </r>
        <r>
          <rPr>
            <b/>
            <sz val="11"/>
            <color indexed="81"/>
            <rFont val="Verdana"/>
            <family val="2"/>
          </rPr>
          <t xml:space="preserve">
</t>
        </r>
        <r>
          <rPr>
            <sz val="11"/>
            <color indexed="81"/>
            <rFont val="Verdana"/>
            <family val="2"/>
          </rPr>
          <t xml:space="preserve">
  </t>
        </r>
      </text>
    </comment>
    <comment ref="D56" authorId="2" shapeId="0" xr:uid="{00000000-0006-0000-0400-000030000000}">
      <text>
        <r>
          <rPr>
            <sz val="9"/>
            <color indexed="81"/>
            <rFont val="Verdana"/>
            <family val="2"/>
          </rPr>
          <t xml:space="preserve">
</t>
        </r>
        <r>
          <rPr>
            <b/>
            <sz val="11"/>
            <color indexed="81"/>
            <rFont val="Verdana"/>
            <family val="2"/>
          </rPr>
          <t xml:space="preserve">Quoi? </t>
        </r>
        <r>
          <rPr>
            <sz val="11"/>
            <color indexed="81"/>
            <rFont val="Verdana"/>
            <family val="2"/>
          </rPr>
          <t xml:space="preserve">Promouvoir l’implantation de villes et des établissements humains durables et la transformation des établissements existants pour qu’ils soient ouverts, sûrs, résilients et durables. </t>
        </r>
        <r>
          <rPr>
            <b/>
            <sz val="11"/>
            <color indexed="81"/>
            <rFont val="Verdana"/>
            <family val="2"/>
          </rPr>
          <t xml:space="preserve">
Pourquoi? </t>
        </r>
        <r>
          <rPr>
            <sz val="11"/>
            <color indexed="81"/>
            <rFont val="Verdana"/>
            <family val="2"/>
          </rPr>
          <t xml:space="preserve">La qualité de vie et les opportunités offertes aux personnes sont dépendantes de la quantité, de la qualité et du caractère durables des établissements humains qu’ils habitent et occupent. Un espace de vie durable devrait permettre aux individus de satisfaire l’ensemble de ses besoins. </t>
        </r>
        <r>
          <rPr>
            <b/>
            <sz val="11"/>
            <color indexed="81"/>
            <rFont val="Verdana"/>
            <family val="2"/>
          </rPr>
          <t xml:space="preserve"> 
Comment? </t>
        </r>
        <r>
          <rPr>
            <sz val="11"/>
            <color indexed="81"/>
            <rFont val="Verdana"/>
            <family val="2"/>
          </rPr>
          <t>En assurant le développement, la maintenance, la rénovation et l’adaptation des espaces urbains construits et naturels dans l’optique d’offrir un environnement humain satisfaisant. En renforçant l’usage des outils de planification et de gestion participatifs, intégrés et durables des établissements humains. En réduisant l’impact environnemental des villes. En adaptant les établissements à la culture locale. En améliorant la qualité de l’air et la gestion des déchets. En favorisant la densification de l'habitat urbain là où la ville est gérée de façon adéquate. En assurant à tous, en particulier aux femmes et enfants, aux personnes âgées et aux personnes handicapées, l’accès à des espaces bâtis et à des espaces verts, à des services et à des établissements sûrs.</t>
        </r>
        <r>
          <rPr>
            <b/>
            <sz val="11"/>
            <color indexed="81"/>
            <rFont val="Verdana"/>
            <family val="2"/>
          </rPr>
          <t xml:space="preserve">
</t>
        </r>
      </text>
    </comment>
    <comment ref="D57" authorId="2" shapeId="0" xr:uid="{00000000-0006-0000-0400-000031000000}">
      <text>
        <r>
          <rPr>
            <b/>
            <sz val="11"/>
            <color indexed="81"/>
            <rFont val="Verdana"/>
            <family val="2"/>
          </rPr>
          <t xml:space="preserve">Quoi? </t>
        </r>
        <r>
          <rPr>
            <sz val="11"/>
            <color indexed="81"/>
            <rFont val="Verdana"/>
            <family val="2"/>
          </rPr>
          <t xml:space="preserve">Mettre en place des mécanismes qui permettent de conserver le contrôle sur la gestion des terres et du territoire, pour les individus et pour les nations.  </t>
        </r>
        <r>
          <rPr>
            <b/>
            <sz val="11"/>
            <color indexed="81"/>
            <rFont val="Verdana"/>
            <family val="2"/>
          </rPr>
          <t xml:space="preserve">
Pourquoi? </t>
        </r>
        <r>
          <rPr>
            <sz val="11"/>
            <color indexed="81"/>
            <rFont val="Verdana"/>
            <family val="2"/>
          </rPr>
          <t xml:space="preserve">Le contrôle de la gestion du territoire permet de faire les choix appropriés afin de satisfaire, sur un territoire, les besoins de tous. </t>
        </r>
        <r>
          <rPr>
            <b/>
            <sz val="11"/>
            <color indexed="81"/>
            <rFont val="Verdana"/>
            <family val="2"/>
          </rPr>
          <t xml:space="preserve">
Comment? </t>
        </r>
        <r>
          <rPr>
            <sz val="11"/>
            <color indexed="81"/>
            <rFont val="Verdana"/>
            <family val="2"/>
          </rPr>
          <t xml:space="preserve">En mettant en place un régime foncier clair et stable permettant la mixité des usages privés et collectifs. En mettant en place des mécanismes qui permettent d’éviter la spéculation. En garantissant aux individus et aux collectivités la possibilité d’accéder à la terre. En favorisant l’équité dans l’accès à la propriété foncière, au contrôle des terres et à d’autres formes de propriété.
</t>
        </r>
      </text>
    </comment>
    <comment ref="D58" authorId="2" shapeId="0" xr:uid="{00000000-0006-0000-0400-000032000000}">
      <text>
        <r>
          <rPr>
            <sz val="9"/>
            <color indexed="81"/>
            <rFont val="Verdana"/>
            <family val="2"/>
          </rPr>
          <t xml:space="preserve">
</t>
        </r>
        <r>
          <rPr>
            <b/>
            <sz val="11"/>
            <color indexed="81"/>
            <rFont val="Verdana"/>
            <family val="2"/>
          </rPr>
          <t xml:space="preserve">Quoi? </t>
        </r>
        <r>
          <rPr>
            <sz val="11"/>
            <color indexed="81"/>
            <rFont val="Verdana"/>
            <family val="2"/>
          </rPr>
          <t xml:space="preserve">Mettre en place des mesures qui permettent d’instaurer un équilibre entre le niveau de développement dans différents territoires, notamment entre le rural et l’urbain, et entre les régions. </t>
        </r>
        <r>
          <rPr>
            <b/>
            <sz val="11"/>
            <color indexed="81"/>
            <rFont val="Verdana"/>
            <family val="2"/>
          </rPr>
          <t xml:space="preserve">
Pourquoi?</t>
        </r>
        <r>
          <rPr>
            <sz val="11"/>
            <color indexed="81"/>
            <rFont val="Verdana"/>
            <family val="2"/>
          </rPr>
          <t xml:space="preserve"> Les territoires présentent des caractéristiques différentes qui exigent qu’on en tienne compte dans la satisfaction des besoins de leurs habitants. Une approche équitable et solidaire implique que l’attribution des ressources soit gérée en fonction des besoins des populations des différents territoires, pour permettre la satisfaction des besoins de tous. </t>
        </r>
        <r>
          <rPr>
            <b/>
            <sz val="11"/>
            <color indexed="81"/>
            <rFont val="Verdana"/>
            <family val="2"/>
          </rPr>
          <t xml:space="preserve">
Comment? </t>
        </r>
        <r>
          <rPr>
            <sz val="11"/>
            <color indexed="81"/>
            <rFont val="Verdana"/>
            <family val="2"/>
          </rPr>
          <t xml:space="preserve">En documentant et en faisant valoir les liens de dépendance réciproque entre les territoires. En suscitant l’intérêt des communautés pour les populations des autres territoires. En renouvelant les liens et en développant de nouveaux partenariats entre les territoires, notamment entre les urbains et les ruraux. En reconnaissant les droits des communautés rurales et des régions périphériques de mettre en valeur les ressources sur leur territoire. En exprimant de la solidarité et de la reconnaissance envers les milieux qui fournissent les ressources et qui rendent les services, et en leur fournissant les ressources pour qu’elles poursuivent cette contribution. En favorisant l’établissement de liens économiques, sociaux et environnementaux entre zones urbaines, périurbaines et rurales. En renforçant la planification du développement à l’échelle nationale et régionale.
</t>
        </r>
      </text>
    </comment>
    <comment ref="B60" authorId="2" shapeId="0" xr:uid="{00000000-0006-0000-0400-000033000000}">
      <text>
        <r>
          <rPr>
            <sz val="9"/>
            <color indexed="81"/>
            <rFont val="Verdana"/>
            <family val="2"/>
          </rPr>
          <t xml:space="preserve">
</t>
        </r>
        <r>
          <rPr>
            <b/>
            <sz val="11"/>
            <color indexed="81"/>
            <rFont val="Verdana"/>
            <family val="2"/>
          </rPr>
          <t xml:space="preserve">Quoi? </t>
        </r>
        <r>
          <rPr>
            <sz val="11"/>
            <color indexed="81"/>
            <rFont val="Verdana"/>
            <family val="2"/>
          </rPr>
          <t xml:space="preserve">Faire cesser la hiérarchisation des individus en fonction de leur genre, afin d’assurer l’égalité des chances et l’équité entre les genres.  </t>
        </r>
        <r>
          <rPr>
            <b/>
            <sz val="11"/>
            <color indexed="81"/>
            <rFont val="Verdana"/>
            <family val="2"/>
          </rPr>
          <t xml:space="preserve">
Pourquoi? </t>
        </r>
        <r>
          <rPr>
            <sz val="11"/>
            <color indexed="81"/>
            <rFont val="Verdana"/>
            <family val="2"/>
          </rPr>
          <t xml:space="preserve">Pour cesser toute forme de violence faite aux femmes et pour faire cesser toute forme de discrimination relative au genre. La différenciation entre les genres est avant tout un construit social qui conduit souvent à des inégalités systémiques. Une société plus égalitaire entre les genres permet d’assurer une meilleure éducation pour tous, améliore la santé générale de la population, favorise l’occupation valorisante pour chacun et assure une sécurité effective en réduisant la violence. </t>
        </r>
        <r>
          <rPr>
            <b/>
            <sz val="11"/>
            <color indexed="81"/>
            <rFont val="Verdana"/>
            <family val="2"/>
          </rPr>
          <t xml:space="preserve"> 
Comment? </t>
        </r>
        <r>
          <rPr>
            <sz val="11"/>
            <color indexed="81"/>
            <rFont val="Verdana"/>
            <family val="2"/>
          </rPr>
          <t xml:space="preserve">En entreprenant des réformes visant à donner aux femmes l’égalité des droits. En assurant l’équité entre les genres dans tous les contextes et à tous les niveaux. Offrir l’autonomie toutes les femmes et les filles.
</t>
        </r>
      </text>
    </comment>
    <comment ref="D61" authorId="2" shapeId="0" xr:uid="{00000000-0006-0000-0400-000034000000}">
      <text>
        <r>
          <rPr>
            <sz val="9"/>
            <color indexed="81"/>
            <rFont val="Verdana"/>
            <family val="2"/>
          </rPr>
          <t xml:space="preserve">
</t>
        </r>
        <r>
          <rPr>
            <b/>
            <sz val="11"/>
            <color indexed="81"/>
            <rFont val="Verdana"/>
            <family val="2"/>
          </rPr>
          <t xml:space="preserve">Quoi? </t>
        </r>
        <r>
          <rPr>
            <sz val="11"/>
            <color indexed="81"/>
            <rFont val="Verdana"/>
            <family val="2"/>
          </rPr>
          <t xml:space="preserve">Assurer l’égalité des droits et l’égalité des chances entre les hommes et les femmes. </t>
        </r>
        <r>
          <rPr>
            <b/>
            <sz val="11"/>
            <color indexed="81"/>
            <rFont val="Verdana"/>
            <family val="2"/>
          </rPr>
          <t xml:space="preserve">
Pourquoi? </t>
        </r>
        <r>
          <rPr>
            <sz val="11"/>
            <color indexed="81"/>
            <rFont val="Verdana"/>
            <family val="2"/>
          </rPr>
          <t xml:space="preserve">Pour promouvoir la justice et mettre fin à toute forme de discrimination. Pour que toutes et tous tirent avantage, de manière égale, des progrès et du développement.   </t>
        </r>
        <r>
          <rPr>
            <b/>
            <sz val="11"/>
            <color indexed="81"/>
            <rFont val="Verdana"/>
            <family val="2"/>
          </rPr>
          <t xml:space="preserve">
Comment? </t>
        </r>
        <r>
          <rPr>
            <sz val="11"/>
            <color indexed="81"/>
            <rFont val="Verdana"/>
            <family val="2"/>
          </rPr>
          <t>En entreprenant des réformes visant à donner aux femmes l’égalité des droits aux ressources économiques, ainsi que l’accès à la propriété et le contrôle foncier et autres formes de propriété, services financiers, héritage et ressources naturelles. En garantissant l’accès en toute égalité aux fonctions de direction à tous les niveaux de décision, dans la vie politique, économique et publique. En garantissant aux femmes l’accès aux moyens de production de la richesse. Donner accès à la participation démocratique et au gouvernement.</t>
        </r>
      </text>
    </comment>
    <comment ref="D62" authorId="2" shapeId="0" xr:uid="{00000000-0006-0000-0400-000035000000}">
      <text>
        <r>
          <rPr>
            <sz val="9"/>
            <color indexed="81"/>
            <rFont val="Verdana"/>
            <family val="2"/>
          </rPr>
          <t xml:space="preserve">
</t>
        </r>
        <r>
          <rPr>
            <b/>
            <sz val="11"/>
            <color indexed="81"/>
            <rFont val="Verdana"/>
            <family val="2"/>
          </rPr>
          <t xml:space="preserve">Quoi? </t>
        </r>
        <r>
          <rPr>
            <sz val="11"/>
            <color indexed="81"/>
            <rFont val="Verdana"/>
            <family val="2"/>
          </rPr>
          <t>Donner à chaque personne ce dont elle a besoin pour s’épanouir et vivre des vies saines, sans considération du genre.</t>
        </r>
        <r>
          <rPr>
            <b/>
            <sz val="11"/>
            <color indexed="81"/>
            <rFont val="Verdana"/>
            <family val="2"/>
          </rPr>
          <t xml:space="preserve"> 
Pourquoi? </t>
        </r>
        <r>
          <rPr>
            <sz val="11"/>
            <color indexed="81"/>
            <rFont val="Verdana"/>
            <family val="2"/>
          </rPr>
          <t xml:space="preserve">Pour mettre fin aux iniquités entre les hommes et les femmes, à tout âge et partout dans le monde.  
</t>
        </r>
        <r>
          <rPr>
            <b/>
            <sz val="11"/>
            <color indexed="81"/>
            <rFont val="Verdana"/>
            <family val="2"/>
          </rPr>
          <t xml:space="preserve">
Comment? </t>
        </r>
        <r>
          <rPr>
            <sz val="11"/>
            <color indexed="81"/>
            <rFont val="Verdana"/>
            <family val="2"/>
          </rPr>
          <t xml:space="preserve">En mettant fin à toute forme de discrimination. En reconnaissant la distinction entre les genres, mais sans associer systématiquement des tâches ou caractéristiques à un genre spécifique. En œuvrant à changer les mentalités. En faisant la promotion de l’analyse différenciée selon les genres. En reconnaissant la valeur des soins et travaux domestiques non rémunérés
famille et l’accès au patrimoine familial sans distinction de genre. </t>
        </r>
      </text>
    </comment>
    <comment ref="D63" authorId="2" shapeId="0" xr:uid="{00000000-0006-0000-0400-000036000000}">
      <text>
        <r>
          <rPr>
            <b/>
            <sz val="11"/>
            <color indexed="81"/>
            <rFont val="Verdana"/>
            <family val="2"/>
          </rPr>
          <t xml:space="preserve">
Quoi? </t>
        </r>
        <r>
          <rPr>
            <sz val="11"/>
            <color indexed="81"/>
            <rFont val="Verdana"/>
            <family val="2"/>
          </rPr>
          <t xml:space="preserve">Donner aux filles et aux femmes les moyens de contribuer de manière valorisante à la vie sociale et économique. </t>
        </r>
        <r>
          <rPr>
            <b/>
            <sz val="11"/>
            <color indexed="81"/>
            <rFont val="Verdana"/>
            <family val="2"/>
          </rPr>
          <t xml:space="preserve">
Pourquoi? </t>
        </r>
        <r>
          <rPr>
            <sz val="11"/>
            <color indexed="81"/>
            <rFont val="Verdana"/>
            <family val="2"/>
          </rPr>
          <t xml:space="preserve">Pour garantir la participation entière et effective des femmes à la vie sociale et économique. 
</t>
        </r>
        <r>
          <rPr>
            <b/>
            <sz val="11"/>
            <color indexed="81"/>
            <rFont val="Verdana"/>
            <family val="2"/>
          </rPr>
          <t xml:space="preserve">
Comment? </t>
        </r>
        <r>
          <rPr>
            <sz val="11"/>
            <color indexed="81"/>
            <rFont val="Verdana"/>
            <family val="2"/>
          </rPr>
          <t xml:space="preserve">En éduquant à l’équité des genres. En faisant cesser, dans la vie publique et dans la vie privée, toutes les violences, physiques et psychologiques, faites aux femmes. En éliminant toutes les pratiques préjudiciables aux femmes et aux filles. En mettant en place lorsque nécessaire des mesures de discrimination positive.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Tremblay</author>
    <author>David</author>
    <author>consultores15</author>
  </authors>
  <commentList>
    <comment ref="B2" authorId="0" shapeId="0" xr:uid="{00000000-0006-0000-0500-000001000000}">
      <text>
        <r>
          <rPr>
            <sz val="11"/>
            <color indexed="81"/>
            <rFont val="Tahoma"/>
            <family val="2"/>
          </rPr>
          <t xml:space="preserve">
</t>
        </r>
        <r>
          <rPr>
            <b/>
            <sz val="11"/>
            <color indexed="81"/>
            <rFont val="Verdana"/>
            <family val="2"/>
          </rPr>
          <t>La dimension écologique fait écho aux principes de protection de la biodiversité, de préservation, de conservation et de gestion de l’environnement et des services environnementaux.</t>
        </r>
        <r>
          <rPr>
            <sz val="11"/>
            <color indexed="81"/>
            <rFont val="Verdana"/>
            <family val="2"/>
          </rPr>
          <t xml:space="preserve">
Cette dimension vise la préservation des écosystèmes et de la biodiversité, ainsi que l’amélioration de la qualité de l’environnement physique et biologique (sols, eau, forêts, air, biodiversité).
L’humanité est un produit de la biosphère et elle dépend de l’ensemble des autres organismes vivants pour son existence. Hors de la biosphère, il n’est pas possible d’envisager une existence humaine. Toutes les interventions qui menacent les processus d’équilibre de la biosphère sont donc incompatibles avec la notion même de développement durable.</t>
        </r>
        <r>
          <rPr>
            <b/>
            <sz val="11"/>
            <color indexed="81"/>
            <rFont val="Tahoma"/>
            <family val="2"/>
          </rPr>
          <t xml:space="preserve">
</t>
        </r>
        <r>
          <rPr>
            <sz val="9"/>
            <color indexed="81"/>
            <rFont val="Tahoma"/>
            <family val="2"/>
          </rPr>
          <t xml:space="preserve">
</t>
        </r>
      </text>
    </comment>
    <comment ref="K5" authorId="1" shapeId="0" xr:uid="{00000000-0006-0000-0500-000002000000}">
      <text>
        <r>
          <rPr>
            <sz val="9"/>
            <color indexed="81"/>
            <rFont val="Tahoma"/>
            <family val="2"/>
          </rPr>
          <t>1: Les données proviennent de la démarche (stratégie, politique, projet)
2- Les données  proviennent d'une démarche (stratégie, politique, projet similaire: même technologie, même type de localisation.
3- Les données proviennent d’une démarche (stratégie, politique, projet) différente.
4- Les données proviennent d’une démarche (stratégie, politique, projet) générique</t>
        </r>
        <r>
          <rPr>
            <b/>
            <sz val="9"/>
            <color indexed="81"/>
            <rFont val="Tahoma"/>
            <family val="2"/>
          </rPr>
          <t>.</t>
        </r>
      </text>
    </comment>
    <comment ref="L5" authorId="1" shapeId="0" xr:uid="{00000000-0006-0000-0500-000003000000}">
      <text>
        <r>
          <rPr>
            <sz val="9"/>
            <color indexed="81"/>
            <rFont val="Tahoma"/>
            <family val="2"/>
          </rPr>
          <t>1- Les données proviennent d’actions complétées et mesurées.
2- Les données proviennent d’actions en cours de mise en œuvre.
3- Les données proviennent d’actions  identifiées dans la planification,  actions à entreprendre.
4- Les données proviennent d’engagements ou de volontés exprimés par les porteurs de la démarche.</t>
        </r>
      </text>
    </comment>
    <comment ref="M5" authorId="1" shapeId="0" xr:uid="{00000000-0006-0000-0500-000004000000}">
      <text>
        <r>
          <rPr>
            <sz val="9"/>
            <color indexed="81"/>
            <rFont val="Tahoma"/>
            <family val="2"/>
          </rPr>
          <t>1: Les données  qui servent à l’évaluation sont vérifiées et basées sur des mesures ou sur de la littérature grise (document produit par les différents paliers gouvernementaux, les universités, les entreprises ou l’industrie). 
2- Les données  qui servent à l’évaluation sont vérifiées et sont basées sur des hypothèses ou elles sont non vérifiées et basées sur des mesures.
3- Les données  qui servent à l’évaluation sont  non vérifiées  et basées sur des hypothèses  ou qualifiées par un expert.
4- Les données  qui servent à l’évaluation sont des estimations sans expert.</t>
        </r>
      </text>
    </comment>
    <comment ref="B6" authorId="2" shapeId="0" xr:uid="{00000000-0006-0000-0500-000005000000}">
      <text>
        <r>
          <rPr>
            <sz val="9"/>
            <color indexed="81"/>
            <rFont val="Verdana"/>
            <family val="2"/>
          </rPr>
          <t xml:space="preserve">
</t>
        </r>
        <r>
          <rPr>
            <b/>
            <sz val="11"/>
            <color indexed="81"/>
            <rFont val="Verdana"/>
            <family val="2"/>
          </rPr>
          <t xml:space="preserve">Quoi? </t>
        </r>
        <r>
          <rPr>
            <sz val="11"/>
            <color indexed="81"/>
            <rFont val="Verdana"/>
            <family val="2"/>
          </rPr>
          <t>Préserver les écosystèmes et leur dynamique évolutive, la notion d’écosystème référant à l’ensemble formé d’êtres vivants et leur environnement (géologique, hydrologique, climatique).</t>
        </r>
        <r>
          <rPr>
            <b/>
            <sz val="11"/>
            <color indexed="81"/>
            <rFont val="Verdana"/>
            <family val="2"/>
          </rPr>
          <t xml:space="preserve">  
Pourquoi? </t>
        </r>
        <r>
          <rPr>
            <sz val="11"/>
            <color indexed="81"/>
            <rFont val="Verdana"/>
            <family val="2"/>
          </rPr>
          <t>Les écosystèmes constituent l’unité fonctionnelle de base de l’écologie. Les écosystèmes rendent plusieurs services écosystémiques. La gestion durable des écosystèmes assure la pérennisation de ces services pour les générations actuelles et futures.</t>
        </r>
        <r>
          <rPr>
            <b/>
            <sz val="11"/>
            <color indexed="81"/>
            <rFont val="Verdana"/>
            <family val="2"/>
          </rPr>
          <t xml:space="preserve"> 
Comment? </t>
        </r>
        <r>
          <rPr>
            <sz val="11"/>
            <color indexed="81"/>
            <rFont val="Verdana"/>
            <family val="2"/>
          </rPr>
          <t xml:space="preserve">En conservant, en préservant, en restaurant et en exploitant de manière durable les écosystèmes marins, côtiers, terrestres et aquatiques. </t>
        </r>
        <r>
          <rPr>
            <sz val="9"/>
            <color indexed="81"/>
            <rFont val="Verdana"/>
            <family val="2"/>
          </rPr>
          <t xml:space="preserve">
</t>
        </r>
      </text>
    </comment>
    <comment ref="D7" authorId="2" shapeId="0" xr:uid="{00000000-0006-0000-0500-000006000000}">
      <text>
        <r>
          <rPr>
            <sz val="11"/>
            <color indexed="81"/>
            <rFont val="Verdana"/>
            <family val="2"/>
          </rPr>
          <t xml:space="preserve">
</t>
        </r>
        <r>
          <rPr>
            <b/>
            <sz val="11"/>
            <color indexed="81"/>
            <rFont val="Verdana"/>
            <family val="2"/>
          </rPr>
          <t xml:space="preserve">Quoi? </t>
        </r>
        <r>
          <rPr>
            <sz val="11"/>
            <color indexed="81"/>
            <rFont val="Verdana"/>
            <family val="2"/>
          </rPr>
          <t>Développer les connaissances sur les interactions et les échanges entre les éléments constituant les écosystèmes, incluant l’évolution de ces derniers. Identifier les espèces présentes et effectuer le suivi des espèces indicatrices de la qualité du milieu.</t>
        </r>
        <r>
          <rPr>
            <b/>
            <sz val="11"/>
            <color indexed="81"/>
            <rFont val="Verdana"/>
            <family val="2"/>
          </rPr>
          <t xml:space="preserve">
Pourquoi? </t>
        </r>
        <r>
          <rPr>
            <sz val="11"/>
            <color indexed="81"/>
            <rFont val="Verdana"/>
            <family val="2"/>
          </rPr>
          <t xml:space="preserve">La compréhension des relations complexes des écosystèmes permet d’identifier les services écosystémiques fournis par ces derniers. Une meilleure connaissance permet de prendre des décisions plus éclairées. Les espèces ou les populations spécifiques à un milieu, peu importe leur abondance, constituent des indicateurs de changements environnementaux et représentent une source de connaissances sur les mécanismes d’évolution des êtres vivants. </t>
        </r>
        <r>
          <rPr>
            <b/>
            <sz val="11"/>
            <color indexed="81"/>
            <rFont val="Verdana"/>
            <family val="2"/>
          </rPr>
          <t xml:space="preserve">
Comment? </t>
        </r>
        <r>
          <rPr>
            <sz val="11"/>
            <color indexed="81"/>
            <rFont val="Verdana"/>
            <family val="2"/>
          </rPr>
          <t>En évaluant les dynamiques, les capacités de support, les capacités de prélèvement, etc. En effectuant des inventaires, en identifiant des points chauds. En encourageant la recherche universitaire sur les écosystèmes, leur dynamique, leur résilience et sur les espèces qui en dépendent.</t>
        </r>
        <r>
          <rPr>
            <b/>
            <sz val="11"/>
            <color indexed="81"/>
            <rFont val="Verdana"/>
            <family val="2"/>
          </rPr>
          <t xml:space="preserve">
</t>
        </r>
      </text>
    </comment>
    <comment ref="D8" authorId="2" shapeId="0" xr:uid="{00000000-0006-0000-0500-000007000000}">
      <text>
        <r>
          <rPr>
            <b/>
            <sz val="11"/>
            <color indexed="81"/>
            <rFont val="Verdana"/>
            <family val="2"/>
          </rPr>
          <t xml:space="preserve">
Quoi? </t>
        </r>
        <r>
          <rPr>
            <sz val="11"/>
            <color indexed="81"/>
            <rFont val="Verdana"/>
            <family val="2"/>
          </rPr>
          <t xml:space="preserve">Préserver l’intégrité, la qualité et la productivité des écosystèmes terrestres, incluant les forêts, les prairies, les steppes, les savanes, les déserts, les milieux humides, les ruisseaux, lacs et rivières </t>
        </r>
        <r>
          <rPr>
            <b/>
            <sz val="11"/>
            <color indexed="81"/>
            <rFont val="Verdana"/>
            <family val="2"/>
          </rPr>
          <t xml:space="preserve">
Pourquoi? </t>
        </r>
        <r>
          <rPr>
            <sz val="11"/>
            <color indexed="81"/>
            <rFont val="Verdana"/>
            <family val="2"/>
          </rPr>
          <t>Les écosystèmes terrestres fournissent d’importants services écosystémiques, notamment pour l’alimentation. Ils représentent l’habitat d’une multitude d’espèces et jouent des rôles de régulation extrêmement importants pour la qualité de l’air, le cycle de l’eau et la lutte aux changements climatiques.</t>
        </r>
        <r>
          <rPr>
            <b/>
            <sz val="11"/>
            <color indexed="81"/>
            <rFont val="Verdana"/>
            <family val="2"/>
          </rPr>
          <t xml:space="preserve"> 
Comment? </t>
        </r>
        <r>
          <rPr>
            <sz val="11"/>
            <color indexed="81"/>
            <rFont val="Verdana"/>
            <family val="2"/>
          </rPr>
          <t xml:space="preserve">En protégeant et en restaurant les écosystèmes terrestres, en les exploitant de manière durable, en faisant la promotion d’une gestion respectant la complexité des écosystèmes, leur dynamique et leur résilience. En établissant des mesures règlementaires pour en garantir la protection, et en mettant en place des mesures dissuasives pour les contrevenants. </t>
        </r>
      </text>
    </comment>
    <comment ref="D9" authorId="2" shapeId="0" xr:uid="{00000000-0006-0000-0500-000008000000}">
      <text>
        <r>
          <rPr>
            <sz val="11"/>
            <color indexed="81"/>
            <rFont val="Verdana"/>
            <family val="2"/>
          </rPr>
          <t xml:space="preserve">
</t>
        </r>
        <r>
          <rPr>
            <b/>
            <sz val="11"/>
            <color indexed="81"/>
            <rFont val="Verdana"/>
            <family val="2"/>
          </rPr>
          <t xml:space="preserve">Quoi? </t>
        </r>
        <r>
          <rPr>
            <sz val="11"/>
            <color indexed="81"/>
            <rFont val="Verdana"/>
            <family val="2"/>
          </rPr>
          <t>Réduire les actions susceptibles de dégrader la qualité des sols et de diminuer leur capacité à rendre des services écologiques.</t>
        </r>
        <r>
          <rPr>
            <b/>
            <sz val="11"/>
            <color indexed="81"/>
            <rFont val="Verdana"/>
            <family val="2"/>
          </rPr>
          <t xml:space="preserve">
Pourquoi? </t>
        </r>
        <r>
          <rPr>
            <sz val="11"/>
            <color indexed="81"/>
            <rFont val="Verdana"/>
            <family val="2"/>
          </rPr>
          <t xml:space="preserve">Les sols rendent une multitude de services écologiques (absorption et filtration de l’eau, support de croissance, habitat, etc.), mais ce sont des ressources qui se renouvellent très lentement et qui doivent être préservées. </t>
        </r>
        <r>
          <rPr>
            <b/>
            <sz val="11"/>
            <color indexed="81"/>
            <rFont val="Verdana"/>
            <family val="2"/>
          </rPr>
          <t xml:space="preserve">
Comment? </t>
        </r>
        <r>
          <rPr>
            <sz val="11"/>
            <color indexed="81"/>
            <rFont val="Verdana"/>
            <family val="2"/>
          </rPr>
          <t>En limitant l’imperméabilisation, la salinisation, l’érosion, la pollution et la compaction des sols, par des mesures de protection, et de saines pratiques culturales. En adoptant la gestion durable des terres. En maintenant un couvert végétal, en favorisant l’augmentation du contenu en carbone, en favorisant la pédofaune, en limitant les apports d’engrais minéraux et de pesticides, en évitant le piétinement par le bétail ou l’usage de machineries mal adaptées.</t>
        </r>
        <r>
          <rPr>
            <b/>
            <sz val="11"/>
            <color indexed="81"/>
            <rFont val="Verdana"/>
            <family val="2"/>
          </rPr>
          <t xml:space="preserve">
</t>
        </r>
        <r>
          <rPr>
            <sz val="9"/>
            <color indexed="81"/>
            <rFont val="Verdana"/>
            <family val="2"/>
          </rPr>
          <t xml:space="preserve">
</t>
        </r>
      </text>
    </comment>
    <comment ref="D10" authorId="2" shapeId="0" xr:uid="{00000000-0006-0000-0500-000009000000}">
      <text>
        <r>
          <rPr>
            <sz val="11"/>
            <color indexed="81"/>
            <rFont val="Verdana"/>
            <family val="2"/>
          </rPr>
          <t xml:space="preserve">
</t>
        </r>
        <r>
          <rPr>
            <b/>
            <sz val="11"/>
            <color indexed="81"/>
            <rFont val="Verdana"/>
            <family val="2"/>
          </rPr>
          <t xml:space="preserve">Quoi? </t>
        </r>
        <r>
          <rPr>
            <sz val="11"/>
            <color indexed="81"/>
            <rFont val="Verdana"/>
            <family val="2"/>
          </rPr>
          <t xml:space="preserve">La dégradation des terres par l’activité humaine dans les zones arides favorise l’extension des déserts. Freiner l’empiètement du désert sur les terres fertiles en limitant tous les facteurs susceptibles de dégrader les terres dans les zones arides et semi-arides. </t>
        </r>
        <r>
          <rPr>
            <b/>
            <sz val="11"/>
            <color indexed="81"/>
            <rFont val="Verdana"/>
            <family val="2"/>
          </rPr>
          <t xml:space="preserve">
Pourquoi? </t>
        </r>
        <r>
          <rPr>
            <sz val="11"/>
            <color indexed="81"/>
            <rFont val="Verdana"/>
            <family val="2"/>
          </rPr>
          <t xml:space="preserve">La désertification est un phénomène d’empiètement du désert qui affecte les pâturages, les cultures. Elle menace des centaines de millions de personnes dans plus d’une centaine de pays, et le phénomène risque de s’aggraver avec les changements climatiques.  </t>
        </r>
        <r>
          <rPr>
            <b/>
            <sz val="11"/>
            <color indexed="81"/>
            <rFont val="Verdana"/>
            <family val="2"/>
          </rPr>
          <t xml:space="preserve">
Comment? </t>
        </r>
        <r>
          <rPr>
            <sz val="11"/>
            <color indexed="81"/>
            <rFont val="Verdana"/>
            <family val="2"/>
          </rPr>
          <t xml:space="preserve">En limitant les prélèvements d’eau pour l’agriculture et l’élevage, pour le tourisme et les loisirs dans ces zones. En protégeant le couvert végétal et en reboisant là où il a été altéré. En adaptant les pratiques agricoles aux capacités des écosystèmes. En mettant en place des techniques, des actions et des moyens appropriés au contexte local, portées par des organisations locales, et en s’inspirant des savoirs traditionnels qui ont permis de limiter la désertification dans le passé. </t>
        </r>
      </text>
    </comment>
    <comment ref="D11" authorId="2" shapeId="0" xr:uid="{00000000-0006-0000-0500-00000A000000}">
      <text>
        <r>
          <rPr>
            <sz val="11"/>
            <color indexed="81"/>
            <rFont val="Verdana"/>
            <family val="2"/>
          </rPr>
          <t xml:space="preserve">
</t>
        </r>
        <r>
          <rPr>
            <b/>
            <sz val="11"/>
            <color indexed="81"/>
            <rFont val="Verdana"/>
            <family val="2"/>
          </rPr>
          <t>Quoi?</t>
        </r>
        <r>
          <rPr>
            <sz val="11"/>
            <color indexed="81"/>
            <rFont val="Verdana"/>
            <family val="2"/>
          </rPr>
          <t xml:space="preserve"> Préserver l’intégrité, la qualité et la productivité des écosystèmes marins, incluant les océans, les mers, les côtes, les estuaires et les littoraux. </t>
        </r>
        <r>
          <rPr>
            <b/>
            <sz val="11"/>
            <color indexed="81"/>
            <rFont val="Verdana"/>
            <family val="2"/>
          </rPr>
          <t xml:space="preserve">
Pourquoi? </t>
        </r>
        <r>
          <rPr>
            <sz val="11"/>
            <color indexed="81"/>
            <rFont val="Verdana"/>
            <family val="2"/>
          </rPr>
          <t>Les écosystèmes marins jouent des rôles essentiels pour l’équilibre de la planète. Ils représentent un important puits de carbone permettant d’absorber une partie des excédents de CO2 anthropiques. Ces écosystèmes hébergent une grande partie de la biodiversité planétaire et  peuvent fournir de la nourriture, des médicaments et certaines matières premières. Ce sont également des lieux privilégiés pour le tourisme. La surexploitation des ressources marines peut causer des perturbations importantes dans les écosystèmes marins et littoraux.</t>
        </r>
        <r>
          <rPr>
            <b/>
            <sz val="11"/>
            <color indexed="81"/>
            <rFont val="Verdana"/>
            <family val="2"/>
          </rPr>
          <t xml:space="preserve"> 
Comment? </t>
        </r>
        <r>
          <rPr>
            <sz val="11"/>
            <color indexed="81"/>
            <rFont val="Verdana"/>
            <family val="2"/>
          </rPr>
          <t xml:space="preserve">En favorisant l’acquisition de connaissances sur la dynamique des milieux marins et littoraux, et des espèces qui y vivent. En faisant un meilleur monitoring des captures d’espèces marines. En conservant et en exploitant de manière durable les océans, les mers et les ressources marines.  En sensibilisant les populations et en les impliquant dans les processus de préservation et de restauration de ces écosystèmes. En établissant des mesures règlementaires pour en garantir la protection, et en mettant en place des mesures dissuasives exemplaires pour les contrevenants.  </t>
        </r>
        <r>
          <rPr>
            <sz val="9"/>
            <color indexed="81"/>
            <rFont val="Verdana"/>
            <family val="2"/>
          </rPr>
          <t xml:space="preserve">
</t>
        </r>
      </text>
    </comment>
    <comment ref="D12" authorId="2" shapeId="0" xr:uid="{00000000-0006-0000-0500-00000B000000}">
      <text>
        <r>
          <rPr>
            <sz val="11"/>
            <color indexed="81"/>
            <rFont val="Verdana"/>
            <family val="2"/>
          </rPr>
          <t xml:space="preserve">
</t>
        </r>
        <r>
          <rPr>
            <b/>
            <sz val="11"/>
            <color indexed="81"/>
            <rFont val="Verdana"/>
            <family val="2"/>
          </rPr>
          <t xml:space="preserve">Quoi? </t>
        </r>
        <r>
          <rPr>
            <sz val="11"/>
            <color indexed="81"/>
            <rFont val="Verdana"/>
            <family val="2"/>
          </rPr>
          <t xml:space="preserve">Fixer des objectifs de restauration de la capacité de support des systèmes entretenant la vie, en fonction des impacts que les activités humaines et les perturbations naturelles risquent de générer sur les écosystèmes et sur les ressources. </t>
        </r>
        <r>
          <rPr>
            <b/>
            <sz val="11"/>
            <color indexed="81"/>
            <rFont val="Verdana"/>
            <family val="2"/>
          </rPr>
          <t xml:space="preserve">
Pourquoi? </t>
        </r>
        <r>
          <rPr>
            <sz val="11"/>
            <color indexed="81"/>
            <rFont val="Verdana"/>
            <family val="2"/>
          </rPr>
          <t xml:space="preserve">Pour ne pas léguer aux générations futures des sites dégradés, de manière naturelle ou anthropique, qui devront être pris en charge. Les gens qui souffrent actuellement de la dégradation de l’environnement et les générations à venir ont besoin que ceux qui en ont les moyens contribuent dès maintenant à la restauration de biosphère, de manière à permettre la satisfaction de leurs besoins les plus fondamentaux à long terme. 
</t>
        </r>
        <r>
          <rPr>
            <b/>
            <sz val="11"/>
            <color indexed="81"/>
            <rFont val="Verdana"/>
            <family val="2"/>
          </rPr>
          <t xml:space="preserve">
Comment? </t>
        </r>
        <r>
          <rPr>
            <sz val="11"/>
            <color indexed="81"/>
            <rFont val="Verdana"/>
            <family val="2"/>
          </rPr>
          <t>En déterminant les impacts et des attentes avec les parties prenantes concernées, dans le respect des cultures locales. En incluant des objectifs de restauration dans les processus de planification des activités, en particulier pour des actions qui ont par le passé généré des impacts qui ont réduit la capacité de support des écosystèmes. En identifiant les impacts et les besoins de restauration, en identifiant les travaux et investissements qui seront nécessaires pour remettre en état les sites sollicités.</t>
        </r>
        <r>
          <rPr>
            <b/>
            <sz val="11"/>
            <color indexed="81"/>
            <rFont val="Verdana"/>
            <family val="2"/>
          </rPr>
          <t xml:space="preserve">
</t>
        </r>
        <r>
          <rPr>
            <sz val="9"/>
            <color indexed="81"/>
            <rFont val="Verdana"/>
            <family val="2"/>
          </rPr>
          <t xml:space="preserve">
</t>
        </r>
      </text>
    </comment>
    <comment ref="B14" authorId="2" shapeId="0" xr:uid="{00000000-0006-0000-0500-00000C000000}">
      <text>
        <r>
          <rPr>
            <sz val="11"/>
            <color indexed="81"/>
            <rFont val="Verdana"/>
            <family val="2"/>
          </rPr>
          <t xml:space="preserve">
</t>
        </r>
        <r>
          <rPr>
            <b/>
            <sz val="11"/>
            <color indexed="81"/>
            <rFont val="Verdana"/>
            <family val="2"/>
          </rPr>
          <t xml:space="preserve">Quoi? </t>
        </r>
        <r>
          <rPr>
            <sz val="11"/>
            <color indexed="81"/>
            <rFont val="Verdana"/>
            <family val="2"/>
          </rPr>
          <t>Préserver la biodiversité, qui représente la diversité des espèces vivantes animales et végétales. Elle inclut la diversité des espèces, la diversité génétique et la diversité des écosystèmes et des processus naturels. Il faut la connaître et protéger les conditions de son maintien.</t>
        </r>
        <r>
          <rPr>
            <b/>
            <sz val="11"/>
            <color indexed="81"/>
            <rFont val="Verdana"/>
            <family val="2"/>
          </rPr>
          <t xml:space="preserve">
 Pourquoi? </t>
        </r>
        <r>
          <rPr>
            <sz val="11"/>
            <color indexed="81"/>
            <rFont val="Verdana"/>
            <family val="2"/>
          </rPr>
          <t>La diversité résulte des processus évolutifs et ne peut être remplacée. La diversité des formes biologiques constitue un facteur de stabilité et de flexibilité adaptative pour les organismes vivants. Pour l’humanité, elle constitue un moyen de répondre à des besoins d’ordre environnemental, génétique, social, économique, scientifique, éducatif, culturel, récréatif, alimentaire ou esthétique. Le maintien des espèces, des écosystèmes et des processus naturels qui entretiennent la vie est essentiel.</t>
        </r>
        <r>
          <rPr>
            <b/>
            <sz val="11"/>
            <color indexed="81"/>
            <rFont val="Verdana"/>
            <family val="2"/>
          </rPr>
          <t xml:space="preserve">  
Comment? </t>
        </r>
        <r>
          <rPr>
            <sz val="11"/>
            <color indexed="81"/>
            <rFont val="Verdana"/>
            <family val="2"/>
          </rPr>
          <t xml:space="preserve">En reconnaissant la biodiversité comme une source de vie inaliénable. En mettant en place des mesures de suivi des indices de biodiversité. En améliorant les habitats des espèces rares et menacées, en favorisant la protection préventive des habitats des espèces courantes, en accroissant les surfaces proches de l’état naturel. En respectant les traités et conventions sur la biodiversité. En évaluant les dynamiques, les capacités de support, les capacités de prélèvement. En effectuant des inventaires, en identifiant des points chauds, en encourageant la recherche.  
</t>
        </r>
        <r>
          <rPr>
            <sz val="9"/>
            <color indexed="81"/>
            <rFont val="Verdana"/>
            <family val="2"/>
          </rPr>
          <t xml:space="preserve">
</t>
        </r>
      </text>
    </comment>
    <comment ref="D15" authorId="2" shapeId="0" xr:uid="{00000000-0006-0000-0500-00000D000000}">
      <text>
        <r>
          <rPr>
            <b/>
            <sz val="9"/>
            <color indexed="81"/>
            <rFont val="Verdana"/>
            <family val="2"/>
          </rPr>
          <t xml:space="preserve">
</t>
        </r>
        <r>
          <rPr>
            <b/>
            <sz val="11"/>
            <color indexed="81"/>
            <rFont val="Verdana"/>
            <family val="2"/>
          </rPr>
          <t xml:space="preserve">Quoi? </t>
        </r>
        <r>
          <rPr>
            <sz val="11"/>
            <color indexed="81"/>
            <rFont val="Verdana"/>
            <family val="2"/>
          </rPr>
          <t xml:space="preserve">Favoriser la connaissance et la protection des habitats naturels et le maintien des populations viables d’espèces dans leur milieu. </t>
        </r>
        <r>
          <rPr>
            <b/>
            <sz val="11"/>
            <color indexed="81"/>
            <rFont val="Verdana"/>
            <family val="2"/>
          </rPr>
          <t xml:space="preserve">
Pourquoi? </t>
        </r>
        <r>
          <rPr>
            <sz val="11"/>
            <color indexed="81"/>
            <rFont val="Verdana"/>
            <family val="2"/>
          </rPr>
          <t xml:space="preserve">La biodiversité est une source de vie inaliénable. La diversité biologique rend également d’inestimables services écologiques qui doivent être maintenus au bénéfice des générations actuelles et futures.  </t>
        </r>
        <r>
          <rPr>
            <b/>
            <sz val="11"/>
            <color indexed="81"/>
            <rFont val="Verdana"/>
            <family val="2"/>
          </rPr>
          <t xml:space="preserve">
Comment? </t>
        </r>
        <r>
          <rPr>
            <sz val="11"/>
            <color indexed="81"/>
            <rFont val="Verdana"/>
            <family val="2"/>
          </rPr>
          <t xml:space="preserve">En favorisant l’acquisition de connaissances biologiques. En sensibilisant les populations à l’importance de la biodiversité dans le maintien de la vie sur terre. En protégeant les écosystèmes et les habitats naturels. En créant des aires protégées, en intégrant la protection de la biodiversité dans les pratiques forestières, agricoles, les pêcheries, l’urbanisation et autres usages des terres. En améliorant l’accès aux ressources génétiques, en partageant les bénéfices provenant de leur utilisation.
</t>
        </r>
        <r>
          <rPr>
            <b/>
            <sz val="11"/>
            <color indexed="81"/>
            <rFont val="Verdana"/>
            <family val="2"/>
          </rPr>
          <t xml:space="preserve">
</t>
        </r>
      </text>
    </comment>
    <comment ref="D16" authorId="2" shapeId="0" xr:uid="{00000000-0006-0000-0500-00000E000000}">
      <text>
        <r>
          <rPr>
            <sz val="9"/>
            <color indexed="81"/>
            <rFont val="Verdana"/>
            <family val="2"/>
          </rPr>
          <t xml:space="preserve">
</t>
        </r>
        <r>
          <rPr>
            <b/>
            <sz val="11"/>
            <color indexed="81"/>
            <rFont val="Verdana"/>
            <family val="2"/>
          </rPr>
          <t xml:space="preserve">Quoi? </t>
        </r>
        <r>
          <rPr>
            <sz val="11"/>
            <color indexed="81"/>
            <rFont val="Verdana"/>
            <family val="2"/>
          </rPr>
          <t xml:space="preserve">Identifier la présence d'espèces rares, menacées et à statut précaire et mettre en œuvre des moyens pour assurer leur protection. </t>
        </r>
        <r>
          <rPr>
            <b/>
            <sz val="11"/>
            <color indexed="81"/>
            <rFont val="Verdana"/>
            <family val="2"/>
          </rPr>
          <t xml:space="preserve">
Pourquoi? </t>
        </r>
        <r>
          <rPr>
            <sz val="11"/>
            <color indexed="81"/>
            <rFont val="Verdana"/>
            <family val="2"/>
          </rPr>
          <t xml:space="preserve">Les d'espèces rares, menacées et à statut précaire constituent des indicateurs de changements présents ou passés et témoignent de la fragilité des milieux. Leur disparition étant un phénomène irréversible, elle constitue une perte d’opportunités pour les générations actuelles et futures. </t>
        </r>
        <r>
          <rPr>
            <b/>
            <sz val="11"/>
            <color indexed="81"/>
            <rFont val="Verdana"/>
            <family val="2"/>
          </rPr>
          <t xml:space="preserve">
Comment?</t>
        </r>
        <r>
          <rPr>
            <sz val="11"/>
            <color indexed="81"/>
            <rFont val="Verdana"/>
            <family val="2"/>
          </rPr>
          <t xml:space="preserve"> En évaluant de façon périodique l’abondance et l’état de santé des populations. En réduisant ou en interdisant les prélèvements d'espèces animales et végétales sur le déclin et la dégradation de leur habitat. En protégeant les écosystèmes fragiles. En adoptant des programmes de réhabilitation d'espèces rares, menacées et à statut précaire et des mesures de conservation ex-situ. En intégrant la protection des écosystèmes dans la planification nationale. En luttant contre le commerce des espèces rares, menacées et à statut précaire.</t>
        </r>
      </text>
    </comment>
    <comment ref="D17" authorId="2" shapeId="0" xr:uid="{00000000-0006-0000-0500-00000F000000}">
      <text>
        <r>
          <rPr>
            <b/>
            <sz val="9"/>
            <color indexed="81"/>
            <rFont val="Verdana"/>
            <family val="2"/>
          </rPr>
          <t xml:space="preserve">
</t>
        </r>
        <r>
          <rPr>
            <b/>
            <sz val="11"/>
            <color indexed="81"/>
            <rFont val="Verdana"/>
            <family val="2"/>
          </rPr>
          <t xml:space="preserve">Quoi? </t>
        </r>
        <r>
          <rPr>
            <sz val="11"/>
            <color indexed="81"/>
            <rFont val="Verdana"/>
            <family val="2"/>
          </rPr>
          <t xml:space="preserve">Valoriser les espèces ayant une valeur symbolique pour les cultures autochtones et/ou traditionnelles et celles désignées comme emblématiques par les communautés. </t>
        </r>
        <r>
          <rPr>
            <b/>
            <sz val="11"/>
            <color indexed="81"/>
            <rFont val="Verdana"/>
            <family val="2"/>
          </rPr>
          <t xml:space="preserve">
Pourquoi? </t>
        </r>
        <r>
          <rPr>
            <sz val="11"/>
            <color indexed="81"/>
            <rFont val="Verdana"/>
            <family val="2"/>
          </rPr>
          <t xml:space="preserve">Certaines espèces ont le pouvoir d'attirer l'attention du public et de fournir des exemples de conservation. </t>
        </r>
        <r>
          <rPr>
            <b/>
            <sz val="11"/>
            <color indexed="81"/>
            <rFont val="Verdana"/>
            <family val="2"/>
          </rPr>
          <t xml:space="preserve">
Comment? </t>
        </r>
        <r>
          <rPr>
            <sz val="11"/>
            <color indexed="81"/>
            <rFont val="Verdana"/>
            <family val="2"/>
          </rPr>
          <t>En identifiant les espèces à valeur symbolique avec la participation des communautés, en les mettant en valeur au moyen de projets ou d’actions concrètes. En créant et préservant des réserves de la pharmacopée.</t>
        </r>
        <r>
          <rPr>
            <b/>
            <sz val="11"/>
            <color indexed="81"/>
            <rFont val="Verdana"/>
            <family val="2"/>
          </rPr>
          <t xml:space="preserve"> </t>
        </r>
        <r>
          <rPr>
            <sz val="9"/>
            <color indexed="81"/>
            <rFont val="Verdana"/>
            <family val="2"/>
          </rPr>
          <t xml:space="preserve">
</t>
        </r>
      </text>
    </comment>
    <comment ref="B19" authorId="2" shapeId="0" xr:uid="{00000000-0006-0000-0500-000010000000}">
      <text>
        <r>
          <rPr>
            <b/>
            <sz val="9"/>
            <color indexed="81"/>
            <rFont val="Verdana"/>
            <family val="2"/>
          </rPr>
          <t xml:space="preserve">
</t>
        </r>
        <r>
          <rPr>
            <b/>
            <sz val="11"/>
            <color indexed="81"/>
            <rFont val="Verdana"/>
            <family val="2"/>
          </rPr>
          <t xml:space="preserve">Quoi? </t>
        </r>
        <r>
          <rPr>
            <sz val="11"/>
            <color indexed="81"/>
            <rFont val="Verdana"/>
            <family val="2"/>
          </rPr>
          <t xml:space="preserve">Gérer durablement les ressources minérales et énergétiques, les ressources en sols, les ressources en eau et les ressources biologiques. Favoriser en priorité l’utilisation des ressources de moindre impact qui, selon les circonstances, devraient être locales et renouvelables. Assurer les conditions de leur renouvellement et de leur remplacement.  </t>
        </r>
        <r>
          <rPr>
            <b/>
            <sz val="11"/>
            <color indexed="81"/>
            <rFont val="Verdana"/>
            <family val="2"/>
          </rPr>
          <t xml:space="preserve">
Pourquoi? </t>
        </r>
        <r>
          <rPr>
            <sz val="11"/>
            <color indexed="81"/>
            <rFont val="Verdana"/>
            <family val="2"/>
          </rPr>
          <t xml:space="preserve">Pour que les écosystèmes et les réserves minérales soient maintenus, de façon à satisfaire à très long terme les besoins des humains. </t>
        </r>
        <r>
          <rPr>
            <b/>
            <sz val="11"/>
            <color indexed="81"/>
            <rFont val="Verdana"/>
            <family val="2"/>
          </rPr>
          <t xml:space="preserve">  
Comment? </t>
        </r>
        <r>
          <rPr>
            <sz val="11"/>
            <color indexed="81"/>
            <rFont val="Verdana"/>
            <family val="2"/>
          </rPr>
          <t>En faisant des choix techniques qui favorisent les ressources renouvelables et en adoptant des modes de gestions prudents pour s’assurer de leur renouvellement. En réduisant l’utilisation des ressources non-renouvelables, en les utilisant de manière judicieuse et optimale. En examinant les possibilités de remplacement des ressources non-renouvelables. En réutilisant et en recyclant les matériaux qui peuvent l’être. En diminuant la surconsommation individuelle et en favorisant une consommation responsable.</t>
        </r>
      </text>
    </comment>
    <comment ref="D20" authorId="2" shapeId="0" xr:uid="{00000000-0006-0000-0500-000011000000}">
      <text>
        <r>
          <rPr>
            <sz val="9"/>
            <color indexed="81"/>
            <rFont val="Verdana"/>
            <family val="2"/>
          </rPr>
          <t xml:space="preserve">
</t>
        </r>
        <r>
          <rPr>
            <b/>
            <sz val="11"/>
            <color indexed="81"/>
            <rFont val="Verdana"/>
            <family val="2"/>
          </rPr>
          <t xml:space="preserve">Quoi? </t>
        </r>
        <r>
          <rPr>
            <sz val="11"/>
            <color indexed="81"/>
            <rFont val="Verdana"/>
            <family val="2"/>
          </rPr>
          <t>Savoir identifier les ressources qui sont essentielles au maintien de la vie (eau, végétaux, phosphore, etc.) ou qui entrent dans le cycle biologique d’autres espèces, afin de les gérer avec plus de prudence.</t>
        </r>
        <r>
          <rPr>
            <b/>
            <sz val="11"/>
            <color indexed="81"/>
            <rFont val="Verdana"/>
            <family val="2"/>
          </rPr>
          <t xml:space="preserve"> 
Pourquoi? </t>
        </r>
        <r>
          <rPr>
            <sz val="11"/>
            <color indexed="81"/>
            <rFont val="Verdana"/>
            <family val="2"/>
          </rPr>
          <t xml:space="preserve">Certaines ressources, notamment celles à la base des pyramides alimentaires, sont indispensables aux organismes vivants ou constituent un facteur limitant dans certains écosystèmes. </t>
        </r>
        <r>
          <rPr>
            <b/>
            <sz val="11"/>
            <color indexed="81"/>
            <rFont val="Verdana"/>
            <family val="2"/>
          </rPr>
          <t xml:space="preserve">
Comment? </t>
        </r>
        <r>
          <rPr>
            <sz val="11"/>
            <color indexed="81"/>
            <rFont val="Verdana"/>
            <family val="2"/>
          </rPr>
          <t>En améliorant la connaissance des dynamiques dans les écosystèmes, en caractérisant les cycles biologiques. En gérant ces ressources de façon plus prudente.</t>
        </r>
        <r>
          <rPr>
            <sz val="9"/>
            <color indexed="81"/>
            <rFont val="Verdana"/>
            <family val="2"/>
          </rPr>
          <t xml:space="preserve">
</t>
        </r>
      </text>
    </comment>
    <comment ref="D21" authorId="2" shapeId="0" xr:uid="{00000000-0006-0000-0500-000012000000}">
      <text>
        <r>
          <rPr>
            <sz val="11"/>
            <color indexed="81"/>
            <rFont val="Verdana"/>
            <family val="2"/>
          </rPr>
          <t xml:space="preserve">
</t>
        </r>
        <r>
          <rPr>
            <b/>
            <sz val="11"/>
            <color indexed="81"/>
            <rFont val="Verdana"/>
            <family val="2"/>
          </rPr>
          <t xml:space="preserve">Quoi? </t>
        </r>
        <r>
          <rPr>
            <sz val="11"/>
            <color indexed="81"/>
            <rFont val="Verdana"/>
            <family val="2"/>
          </rPr>
          <t xml:space="preserve">Effectuer le choix des ressources utilisées en prenant en considération l’impact de leur exploitation, de leur transformation et de leur usage. </t>
        </r>
        <r>
          <rPr>
            <b/>
            <sz val="11"/>
            <color indexed="81"/>
            <rFont val="Verdana"/>
            <family val="2"/>
          </rPr>
          <t xml:space="preserve"> 
Pourquoi? </t>
        </r>
        <r>
          <rPr>
            <sz val="11"/>
            <color indexed="81"/>
            <rFont val="Verdana"/>
            <family val="2"/>
          </rPr>
          <t xml:space="preserve">Répondre aux besoins humains et de conservation de la nature nécessite l’utilisation d’une grande quantité de ressources diversifiées. Il devient important, pour faire des choix éclairés, de considérer un ensemble de facteurs environnementaux, sociaux, économiques, éthiques et culturels dans le choix des ressources utilisées, en fonction du contexte local. En choisissant les solutions de moindre impact sur l’ensemble des critères, on favorise la durabilité. </t>
        </r>
        <r>
          <rPr>
            <b/>
            <sz val="11"/>
            <color indexed="81"/>
            <rFont val="Verdana"/>
            <family val="2"/>
          </rPr>
          <t xml:space="preserve">
Comment? </t>
        </r>
        <r>
          <rPr>
            <sz val="11"/>
            <color indexed="81"/>
            <rFont val="Verdana"/>
            <family val="2"/>
          </rPr>
          <t>En caractérisant et en évaluant les impacts de l’exploitation des ressources en fonction des réalités locales. En appliquant l’approche cycle de vie. En choisissant les filières qui produisent le moins de gaz à effet de serre. En favorisant les circuits courts, les produits de saison, qui produisent un minimum de déchets ultimes, qui consomment le moins de ressources pour la fabrication. En offrant des incitatifs à l’utilisation des ressources de moindre impact.</t>
        </r>
      </text>
    </comment>
    <comment ref="D22" authorId="2" shapeId="0" xr:uid="{00000000-0006-0000-0500-000013000000}">
      <text>
        <r>
          <rPr>
            <sz val="9"/>
            <color indexed="81"/>
            <rFont val="Verdana"/>
            <family val="2"/>
          </rPr>
          <t xml:space="preserve">
</t>
        </r>
        <r>
          <rPr>
            <b/>
            <sz val="11"/>
            <color indexed="81"/>
            <rFont val="Verdana"/>
            <family val="2"/>
          </rPr>
          <t xml:space="preserve">Quoi? </t>
        </r>
        <r>
          <rPr>
            <sz val="11"/>
            <color indexed="81"/>
            <rFont val="Verdana"/>
            <family val="2"/>
          </rPr>
          <t>Réduire le prélèvement des ressources renouvelables et d’assurer que leur utilisation se fasse sous le seuil de renouvelabilité naturelle. Mettre en place des moyens permettant d’améliorer la productivité du système lorsque possible.</t>
        </r>
        <r>
          <rPr>
            <b/>
            <sz val="11"/>
            <color indexed="81"/>
            <rFont val="Verdana"/>
            <family val="2"/>
          </rPr>
          <t xml:space="preserve">
Pourquoi? </t>
        </r>
        <r>
          <rPr>
            <sz val="11"/>
            <color indexed="81"/>
            <rFont val="Verdana"/>
            <family val="2"/>
          </rPr>
          <t xml:space="preserve">Pour que les processus physiques et biologiques qui entretiennent la vie soient maintenus dans les écosystèmes touchés et pour éviter l’effondrement des stocks. Une bonne planification permet de suivre l’évolution des écosystèmes et de fixer des seuils de prélèvement compatibles avec leur capacité de support. </t>
        </r>
        <r>
          <rPr>
            <b/>
            <sz val="11"/>
            <color indexed="81"/>
            <rFont val="Verdana"/>
            <family val="2"/>
          </rPr>
          <t xml:space="preserve">
Comment? </t>
        </r>
        <r>
          <rPr>
            <sz val="11"/>
            <color indexed="81"/>
            <rFont val="Verdana"/>
            <family val="2"/>
          </rPr>
          <t>En déterminant le ratio productivité/utilisation afin de maintenir le taux d’exploitation sous ce seuil, en gardant des marges de manœuvre permettant d’éviter de dépasser de façon régionale ou globale ce taux. En évaluant régulièrement l’abondance et l’état de santé des populations ou des flux de ressources exploitées. En utilisant efficacement les ressources renouvelables sur l’ensemble de leur cycle de vie, en réduisant l’utilisation d’eau, de papier, de bois, notamment par la sensibilisation et les avancées technologiques. En favorisant le recyclage et la réutilisation des ressources renouvelables. En favorisant la traçabilité des produits et la certification des meilleures pratiques. En protégeant une partie de ces ressources contre toute forme d’exploitation pour un legs aux générations futures</t>
        </r>
        <r>
          <rPr>
            <b/>
            <sz val="11"/>
            <color indexed="81"/>
            <rFont val="Verdana"/>
            <family val="2"/>
          </rPr>
          <t xml:space="preserve">
</t>
        </r>
        <r>
          <rPr>
            <sz val="9"/>
            <color indexed="81"/>
            <rFont val="Verdana"/>
            <family val="2"/>
          </rPr>
          <t xml:space="preserve">
</t>
        </r>
      </text>
    </comment>
    <comment ref="D23" authorId="2" shapeId="0" xr:uid="{00000000-0006-0000-0500-000014000000}">
      <text>
        <r>
          <rPr>
            <b/>
            <sz val="11"/>
            <color indexed="81"/>
            <rFont val="Verdana"/>
            <family val="2"/>
          </rPr>
          <t>Quoi?</t>
        </r>
        <r>
          <rPr>
            <sz val="11"/>
            <color indexed="81"/>
            <rFont val="Verdana"/>
            <family val="2"/>
          </rPr>
          <t xml:space="preserve"> Réduire le prélèvement des ressources non-renouvelables et d’assurer que leur utilisation judicieuse et rationnelle, en cherchant l’efficacité et l’efficience compte tenu de leur caractère non-renouvelable.  
 </t>
        </r>
        <r>
          <rPr>
            <b/>
            <sz val="11"/>
            <color indexed="81"/>
            <rFont val="Verdana"/>
            <family val="2"/>
          </rPr>
          <t>Pourquoi?</t>
        </r>
        <r>
          <rPr>
            <sz val="11"/>
            <color indexed="81"/>
            <rFont val="Verdana"/>
            <family val="2"/>
          </rPr>
          <t xml:space="preserve"> Pour permettre aux générations futures de continuer à assurer la satisfaction de leurs besoins, même dans l’optique d’un épuisement éventuel de ces ressources.
</t>
        </r>
        <r>
          <rPr>
            <b/>
            <sz val="11"/>
            <color indexed="81"/>
            <rFont val="Verdana"/>
            <family val="2"/>
          </rPr>
          <t>Comment?</t>
        </r>
        <r>
          <rPr>
            <sz val="11"/>
            <color indexed="81"/>
            <rFont val="Verdana"/>
            <family val="2"/>
          </rPr>
          <t xml:space="preserve"> En réduisant l’utilisation des ressources non renouvelables, en les utilisant de façon judicieuse, équitable, rationnelle et optimale, en examinant les possibilités de remplacement par d’autres ressources en cas d’épuisement anticipé. En mettant en place des filières de réutilisation. En adoptant l’approche cycle de vie. En considérant le caractère irremplaçable de certaines ressources.</t>
        </r>
        <r>
          <rPr>
            <sz val="9"/>
            <color indexed="81"/>
            <rFont val="Verdana"/>
            <family val="2"/>
          </rPr>
          <t xml:space="preserve">
</t>
        </r>
      </text>
    </comment>
    <comment ref="D24" authorId="2" shapeId="0" xr:uid="{00000000-0006-0000-0500-000015000000}">
      <text>
        <r>
          <rPr>
            <sz val="9"/>
            <color indexed="81"/>
            <rFont val="Verdana"/>
            <family val="2"/>
          </rPr>
          <t xml:space="preserve">
</t>
        </r>
        <r>
          <rPr>
            <b/>
            <sz val="11"/>
            <color indexed="81"/>
            <rFont val="Verdana"/>
            <family val="2"/>
          </rPr>
          <t xml:space="preserve">Quoi? </t>
        </r>
        <r>
          <rPr>
            <sz val="11"/>
            <color indexed="81"/>
            <rFont val="Verdana"/>
            <family val="2"/>
          </rPr>
          <t xml:space="preserve">Favoriser les occasions de réutilisation, de recyclage et de valorisation des ressources en fin de vie.  </t>
        </r>
        <r>
          <rPr>
            <b/>
            <sz val="11"/>
            <color indexed="81"/>
            <rFont val="Verdana"/>
            <family val="2"/>
          </rPr>
          <t xml:space="preserve">
Pourquoi? </t>
        </r>
        <r>
          <rPr>
            <sz val="11"/>
            <color indexed="81"/>
            <rFont val="Verdana"/>
            <family val="2"/>
          </rPr>
          <t xml:space="preserve">Pour limiter les besoins de nouvelles matières premières, les ressources en fin de vie devraient être considérées selon leur potentiel de réemploi, de recyclage et de valorisation. </t>
        </r>
        <r>
          <rPr>
            <b/>
            <sz val="11"/>
            <color indexed="81"/>
            <rFont val="Verdana"/>
            <family val="2"/>
          </rPr>
          <t xml:space="preserve">
Comment? </t>
        </r>
        <r>
          <rPr>
            <sz val="11"/>
            <color indexed="81"/>
            <rFont val="Verdana"/>
            <family val="2"/>
          </rPr>
          <t>En adoptant une approche cycle de vie, en appliquant l’écoconception pour réduire les déchets et favoriser leur recyclage, en s’assurant de mettre en place les filières de recyclage, en appliquant les traitements appropriés des matières organiques (biosolides, résidus agricoles et  alimentaires, etc.) par le compostage, la valorisation énergétique ou le recyclage comme matières résiduelles fertilisantes. En favorisant une gestion responsable des ressources pour en minimiser le volume et la toxicité en fin de vie.</t>
        </r>
        <r>
          <rPr>
            <sz val="9"/>
            <color indexed="81"/>
            <rFont val="Verdana"/>
            <family val="2"/>
          </rPr>
          <t xml:space="preserve">
</t>
        </r>
      </text>
    </comment>
    <comment ref="B26" authorId="2" shapeId="0" xr:uid="{00000000-0006-0000-0500-000016000000}">
      <text>
        <r>
          <rPr>
            <sz val="11"/>
            <color indexed="81"/>
            <rFont val="Verdana"/>
            <family val="2"/>
          </rPr>
          <t xml:space="preserve">
</t>
        </r>
        <r>
          <rPr>
            <b/>
            <sz val="11"/>
            <color indexed="81"/>
            <rFont val="Verdana"/>
            <family val="2"/>
          </rPr>
          <t xml:space="preserve">Quoi? </t>
        </r>
        <r>
          <rPr>
            <sz val="11"/>
            <color indexed="81"/>
            <rFont val="Verdana"/>
            <family val="2"/>
          </rPr>
          <t xml:space="preserve">Éviter de rejeter des quantités de polluants ou de déchets plus grandes que ce que les écosystèmes sont en mesure d’absorber. </t>
        </r>
        <r>
          <rPr>
            <b/>
            <sz val="11"/>
            <color indexed="81"/>
            <rFont val="Verdana"/>
            <family val="2"/>
          </rPr>
          <t xml:space="preserve">
Pourquoi? </t>
        </r>
        <r>
          <rPr>
            <sz val="11"/>
            <color indexed="81"/>
            <rFont val="Verdana"/>
            <family val="2"/>
          </rPr>
          <t xml:space="preserve">Par leur capacité de détoxification, les milieux naturels peuvent absorber une partie des extrants des activités humaines, mais ces derniers doivent être maintenus en deçà de la capacité d’absorption des écosystèmes. </t>
        </r>
        <r>
          <rPr>
            <b/>
            <sz val="11"/>
            <color indexed="81"/>
            <rFont val="Verdana"/>
            <family val="2"/>
          </rPr>
          <t xml:space="preserve">
Comment? </t>
        </r>
        <r>
          <rPr>
            <sz val="11"/>
            <color indexed="81"/>
            <rFont val="Verdana"/>
            <family val="2"/>
          </rPr>
          <t xml:space="preserve">En développant une connaissance sur les dynamiques écologiques, sur la nature des extrants et sur leurs impacts, tout en visant la réduction des rejets par une gestion intégrée. En remplaçant les matières toxiques par des éléments biodégradables ou à faible toxicité. </t>
        </r>
      </text>
    </comment>
    <comment ref="D27" authorId="2" shapeId="0" xr:uid="{00000000-0006-0000-0500-000017000000}">
      <text>
        <r>
          <rPr>
            <sz val="9"/>
            <color indexed="81"/>
            <rFont val="Tahoma"/>
            <family val="2"/>
          </rPr>
          <t xml:space="preserve">
</t>
        </r>
        <r>
          <rPr>
            <b/>
            <sz val="11"/>
            <color indexed="81"/>
            <rFont val="Verdana"/>
            <family val="2"/>
          </rPr>
          <t xml:space="preserve">Quoi? </t>
        </r>
        <r>
          <rPr>
            <sz val="11"/>
            <color indexed="81"/>
            <rFont val="Verdana"/>
            <family val="2"/>
          </rPr>
          <t>Développer les connaissances suffisantes sur la nature et les propriétés des rejets liquides, solides, et gazeux qui sont susceptibles d’être émis dans le cadre d’une activité humaine spécifique.</t>
        </r>
        <r>
          <rPr>
            <b/>
            <sz val="11"/>
            <color indexed="81"/>
            <rFont val="Verdana"/>
            <family val="2"/>
          </rPr>
          <t xml:space="preserve">  
Pourquoi? </t>
        </r>
        <r>
          <rPr>
            <sz val="11"/>
            <color indexed="81"/>
            <rFont val="Verdana"/>
            <family val="2"/>
          </rPr>
          <t xml:space="preserve">Avant de rejeter ou déverser des extrants de l’activité humaine dans un milieu donné, il convient de détenir des connaissances suffisantes sur la quantité et sur la nature des rejets, afin de déterminer leurs impacts potentiels sur les écosystèmes. </t>
        </r>
        <r>
          <rPr>
            <b/>
            <sz val="11"/>
            <color indexed="81"/>
            <rFont val="Verdana"/>
            <family val="2"/>
          </rPr>
          <t xml:space="preserve">
Comment? </t>
        </r>
        <r>
          <rPr>
            <sz val="11"/>
            <color indexed="81"/>
            <rFont val="Verdana"/>
            <family val="2"/>
          </rPr>
          <t xml:space="preserve">En caractérisant les extrants d’une activité. En procédant à l’acquisition de connaissances sur les impacts potentiels de ces extrants. En identifiant les points chauds et les opportunités de réduction, dans une perspective de cycle de vie. En diffusant ces connaissances et en faisant la promotion les actions susceptibles de réduire les impacts. </t>
        </r>
        <r>
          <rPr>
            <b/>
            <sz val="11"/>
            <color indexed="81"/>
            <rFont val="Verdana"/>
            <family val="2"/>
          </rPr>
          <t xml:space="preserve">
</t>
        </r>
        <r>
          <rPr>
            <sz val="9"/>
            <color indexed="81"/>
            <rFont val="Verdana"/>
            <family val="2"/>
          </rPr>
          <t xml:space="preserve">
</t>
        </r>
      </text>
    </comment>
    <comment ref="D28" authorId="2" shapeId="0" xr:uid="{00000000-0006-0000-0500-000018000000}">
      <text>
        <r>
          <rPr>
            <sz val="9"/>
            <color indexed="81"/>
            <rFont val="Verdana"/>
            <family val="2"/>
          </rPr>
          <t xml:space="preserve">
</t>
        </r>
        <r>
          <rPr>
            <b/>
            <sz val="11"/>
            <color indexed="81"/>
            <rFont val="Verdana"/>
            <family val="2"/>
          </rPr>
          <t xml:space="preserve">Quoi? </t>
        </r>
        <r>
          <rPr>
            <sz val="11"/>
            <color indexed="81"/>
            <rFont val="Verdana"/>
            <family val="2"/>
          </rPr>
          <t xml:space="preserve">Réduire les extrants liquides, solides et gazeux sous toutes leurs formes (substances polluantes, substances nutritives, pollutions microbiologiques, etc.) dans l’air, l’eau et les sols. </t>
        </r>
        <r>
          <rPr>
            <b/>
            <sz val="11"/>
            <color indexed="81"/>
            <rFont val="Verdana"/>
            <family val="2"/>
          </rPr>
          <t xml:space="preserve">
Pourquoi? </t>
        </r>
        <r>
          <rPr>
            <sz val="11"/>
            <color indexed="81"/>
            <rFont val="Verdana"/>
            <family val="2"/>
          </rPr>
          <t xml:space="preserve">La réduction des extrants de l’activité humaine permet de diminuer les impacts négatifs qui pourraient résulter de leur disposition dans des milieux naturels et d’améliorer l’efficacité dans l’usage des ressources et de l’énergie. </t>
        </r>
        <r>
          <rPr>
            <b/>
            <sz val="11"/>
            <color indexed="81"/>
            <rFont val="Verdana"/>
            <family val="2"/>
          </rPr>
          <t xml:space="preserve"> 
Comment? </t>
        </r>
        <r>
          <rPr>
            <sz val="11"/>
            <color indexed="81"/>
            <rFont val="Verdana"/>
            <family val="2"/>
          </rPr>
          <t>En limitant les intrants, en améliorant l’efficacité de la transformation, en valorisant les résidus de chaque étape de production, en réutilisant les eaux usées. En adoptant un plan de réduction des rejets de polluants et contaminants. En favorisant la réduction en amont de la consommation, la réutilisation d’objets ou de ressources, le recyclage et le compostage des matières organiques. En réduisant les pollutions marines de toutes sortes et la pollution par les nutriments, en particulier, celle découlant des activités terrestres. En intégrant l’éco-conception dans les outils d’aide à la décision.</t>
        </r>
        <r>
          <rPr>
            <b/>
            <sz val="11"/>
            <color indexed="81"/>
            <rFont val="Verdana"/>
            <family val="2"/>
          </rPr>
          <t xml:space="preserve">
</t>
        </r>
        <r>
          <rPr>
            <sz val="9"/>
            <color indexed="81"/>
            <rFont val="Verdana"/>
            <family val="2"/>
          </rPr>
          <t xml:space="preserve">
</t>
        </r>
      </text>
    </comment>
    <comment ref="D29" authorId="2" shapeId="0" xr:uid="{00000000-0006-0000-0500-000019000000}">
      <text>
        <r>
          <rPr>
            <sz val="11"/>
            <color indexed="81"/>
            <rFont val="Verdana"/>
            <family val="2"/>
          </rPr>
          <t xml:space="preserve">
</t>
        </r>
        <r>
          <rPr>
            <b/>
            <sz val="11"/>
            <color indexed="81"/>
            <rFont val="Verdana"/>
            <family val="2"/>
          </rPr>
          <t xml:space="preserve">Quoi? </t>
        </r>
        <r>
          <rPr>
            <sz val="11"/>
            <color indexed="81"/>
            <rFont val="Verdana"/>
            <family val="2"/>
          </rPr>
          <t xml:space="preserve">Prévenir et limiter les impacts négatifs des extrants qui seront relâchés dans les différentes composantes de l’écosphère, incluant les milieux non exploités ou non affectés. </t>
        </r>
        <r>
          <rPr>
            <b/>
            <sz val="11"/>
            <color indexed="81"/>
            <rFont val="Verdana"/>
            <family val="2"/>
          </rPr>
          <t xml:space="preserve">
Pourquoi? I</t>
        </r>
        <r>
          <rPr>
            <sz val="11"/>
            <color indexed="81"/>
            <rFont val="Verdana"/>
            <family val="2"/>
          </rPr>
          <t xml:space="preserve">l est possible de minimiser les impacts des extrants de l’activité humaine sur les écosystèmes, ce qui permet d’assurer la pérennisation des services écosystémiques. </t>
        </r>
        <r>
          <rPr>
            <b/>
            <sz val="11"/>
            <color indexed="81"/>
            <rFont val="Verdana"/>
            <family val="2"/>
          </rPr>
          <t xml:space="preserve">
Comment? </t>
        </r>
        <r>
          <rPr>
            <sz val="11"/>
            <color indexed="81"/>
            <rFont val="Verdana"/>
            <family val="2"/>
          </rPr>
          <t>En favorisant l’utilisation de produits moins toxiques (biologiques et biodégradables), en réduisant l'utilisation ou la toxicité des substances chimiques employées, en appliquant des mesures d’atténuation appropriées. En mesurant les impacts des extrants sur les milieux récepteurs, en surveillant en particulier les indicateurs biophysiques les plus susceptibles d’être modifiés. En vérifiant la capacité de support des écosystèmes. En protégeant les processus chimiques, biologiques ou physiques d’un écosystème, sa capacité d’adaptation, son potentiel de production, ses possibilités de régulation, ses fonctions d’équilibres écologiques</t>
        </r>
        <r>
          <rPr>
            <b/>
            <sz val="11"/>
            <color indexed="81"/>
            <rFont val="Verdana"/>
            <family val="2"/>
          </rPr>
          <t>.</t>
        </r>
        <r>
          <rPr>
            <sz val="9"/>
            <color indexed="81"/>
            <rFont val="Verdana"/>
            <family val="2"/>
          </rPr>
          <t xml:space="preserve">
</t>
        </r>
      </text>
    </comment>
    <comment ref="D30" authorId="2" shapeId="0" xr:uid="{00000000-0006-0000-0500-00001A000000}">
      <text>
        <r>
          <rPr>
            <sz val="9"/>
            <color indexed="81"/>
            <rFont val="Verdana"/>
            <family val="2"/>
          </rPr>
          <t xml:space="preserve">
</t>
        </r>
        <r>
          <rPr>
            <b/>
            <sz val="11"/>
            <color indexed="81"/>
            <rFont val="Verdana"/>
            <family val="2"/>
          </rPr>
          <t xml:space="preserve">Quoi? </t>
        </r>
        <r>
          <rPr>
            <sz val="11"/>
            <color indexed="81"/>
            <rFont val="Verdana"/>
            <family val="2"/>
          </rPr>
          <t>Utiliser, gérer, entreposer et éliminer les matières qui possèdent des caractéristiques dangereuses (mutagènes, cancérigènes, bioaccumulables, toxiques, explosives, corrosives ou réactives) de façon responsable et sécuritaire.</t>
        </r>
        <r>
          <rPr>
            <b/>
            <sz val="11"/>
            <color indexed="81"/>
            <rFont val="Verdana"/>
            <family val="2"/>
          </rPr>
          <t xml:space="preserve">
Pourquoi? </t>
        </r>
        <r>
          <rPr>
            <sz val="11"/>
            <color indexed="81"/>
            <rFont val="Verdana"/>
            <family val="2"/>
          </rPr>
          <t xml:space="preserve">Certaines substances comportent des risques particuliers et elles doivent être correctement stockées, utilisées et éliminées pour diminuer ces risques sur l’environnement et sur les personnes. </t>
        </r>
        <r>
          <rPr>
            <b/>
            <sz val="11"/>
            <color indexed="81"/>
            <rFont val="Verdana"/>
            <family val="2"/>
          </rPr>
          <t xml:space="preserve">
Comment? </t>
        </r>
        <r>
          <rPr>
            <sz val="11"/>
            <color indexed="81"/>
            <rFont val="Verdana"/>
            <family val="2"/>
          </rPr>
          <t>En respectant les normes et la règlementation en vigueur pour l’utilisation, l’entreposage et l’élimination des déchets dangereux. En gérant de façon responsable les déchets qui ne sont pas régis, en s’assurant de leur disposition de façon responsable, en utilisant des registres. En adoptant des normes de confinement. En appliquant la responsabilité élargie des producteurs, en contrôlant les impacts locaux et régionaux.</t>
        </r>
        <r>
          <rPr>
            <b/>
            <sz val="11"/>
            <color indexed="81"/>
            <rFont val="Verdana"/>
            <family val="2"/>
          </rPr>
          <t xml:space="preserve">
</t>
        </r>
        <r>
          <rPr>
            <sz val="9"/>
            <color indexed="81"/>
            <rFont val="Verdana"/>
            <family val="2"/>
          </rPr>
          <t xml:space="preserve">
</t>
        </r>
      </text>
    </comment>
    <comment ref="D31" authorId="2" shapeId="0" xr:uid="{00000000-0006-0000-0500-00001B000000}">
      <text>
        <r>
          <rPr>
            <sz val="9"/>
            <color indexed="81"/>
            <rFont val="Verdana"/>
            <family val="2"/>
          </rPr>
          <t xml:space="preserve">
</t>
        </r>
        <r>
          <rPr>
            <b/>
            <sz val="11"/>
            <color indexed="81"/>
            <rFont val="Verdana"/>
            <family val="2"/>
          </rPr>
          <t xml:space="preserve">Quoi? </t>
        </r>
        <r>
          <rPr>
            <sz val="11"/>
            <color indexed="81"/>
            <rFont val="Verdana"/>
            <family val="2"/>
          </rPr>
          <t xml:space="preserve">Certains polluants ont des impacts à l’échelle planétaire, peu importe le lieu où ils sont émis. C’est le cas entre autres des gaz à effet de serre, des substances affectant la couche d’ozone, des radionucléides et des polluants organiques persistants. </t>
        </r>
        <r>
          <rPr>
            <b/>
            <sz val="11"/>
            <color indexed="81"/>
            <rFont val="Verdana"/>
            <family val="2"/>
          </rPr>
          <t xml:space="preserve">
Pourquoi? </t>
        </r>
        <r>
          <rPr>
            <sz val="11"/>
            <color indexed="81"/>
            <rFont val="Verdana"/>
            <family val="2"/>
          </rPr>
          <t xml:space="preserve">Les problèmes de changements de l'environnement planétaire peuvent avoir des impacts importants, à long terme et à grande échelle sur le maintien de la vie humaine, animale et végétale.  </t>
        </r>
        <r>
          <rPr>
            <b/>
            <sz val="11"/>
            <color indexed="81"/>
            <rFont val="Verdana"/>
            <family val="2"/>
          </rPr>
          <t xml:space="preserve">
Comment? </t>
        </r>
        <r>
          <rPr>
            <sz val="11"/>
            <color indexed="81"/>
            <rFont val="Verdana"/>
            <family val="2"/>
          </rPr>
          <t>En réduisant les émissions de polluants dont il est reconnu qu'ils affectent globalement la biosphère, par des activités de rationalisation, d’interdiction d’usage, de substitution, de destruction ou d’absorption. En caractérisant, en minimisant et en contrôlant les émissions. En réduisant les émissions de gaz à effet de serre, en
réduisant l'usage des substances affectant la couche d'ozone, en réduisant les émissions de polluants organiques persistants, en réduisant les émissions de radionucléides. En adoptant des procédés industriels propres et respectueux de l’environnement.</t>
        </r>
        <r>
          <rPr>
            <b/>
            <sz val="11"/>
            <color indexed="81"/>
            <rFont val="Verdana"/>
            <family val="2"/>
          </rPr>
          <t xml:space="preserve">
</t>
        </r>
        <r>
          <rPr>
            <sz val="9"/>
            <color indexed="81"/>
            <rFont val="Verdana"/>
            <family val="2"/>
          </rPr>
          <t xml:space="preserve">
</t>
        </r>
      </text>
    </comment>
    <comment ref="B33" authorId="2" shapeId="0" xr:uid="{00000000-0006-0000-0500-00001C000000}">
      <text>
        <r>
          <rPr>
            <sz val="11"/>
            <color indexed="81"/>
            <rFont val="Verdana"/>
            <family val="2"/>
          </rPr>
          <t xml:space="preserve">
</t>
        </r>
        <r>
          <rPr>
            <b/>
            <sz val="11"/>
            <color indexed="81"/>
            <rFont val="Verdana"/>
            <family val="2"/>
          </rPr>
          <t xml:space="preserve">Quoi? </t>
        </r>
        <r>
          <rPr>
            <sz val="11"/>
            <color indexed="81"/>
            <rFont val="Verdana"/>
            <family val="2"/>
          </rPr>
          <t xml:space="preserve">L’utilisation optimale du territoire concerne à la fois la disponibilité de surfaces de sol et les usages qui en sont faits. </t>
        </r>
        <r>
          <rPr>
            <b/>
            <sz val="11"/>
            <color indexed="81"/>
            <rFont val="Verdana"/>
            <family val="2"/>
          </rPr>
          <t xml:space="preserve">
Pourquoi? </t>
        </r>
        <r>
          <rPr>
            <sz val="11"/>
            <color indexed="81"/>
            <rFont val="Verdana"/>
            <family val="2"/>
          </rPr>
          <t>La grandeur du territoire utilisable sur la planète est limitée, malgré une population humaine sans cesse croissante. Il convient d’optimiser l’utilisation du territoire afin de subvenir aux besoins de tous.</t>
        </r>
        <r>
          <rPr>
            <b/>
            <sz val="11"/>
            <color indexed="81"/>
            <rFont val="Verdana"/>
            <family val="2"/>
          </rPr>
          <t xml:space="preserve"> 
Comment? </t>
        </r>
        <r>
          <rPr>
            <sz val="11"/>
            <color indexed="81"/>
            <rFont val="Verdana"/>
            <family val="2"/>
          </rPr>
          <t>En préservant la qualité des sols, en gérant les usages du territoire de façon intégrée et optimale, en prenant en compte la conservation des habitats et des milieux fragiles, ainsi que des paysages significatifs. En mettant en place des mesures de solidarité entre les territoires. En densifiant les villes et banlieues. En créant des surfaces cultivables dans les villes pour l’agriculture urbaine.</t>
        </r>
        <r>
          <rPr>
            <sz val="9"/>
            <color indexed="81"/>
            <rFont val="Verdana"/>
            <family val="2"/>
          </rPr>
          <t xml:space="preserve">
</t>
        </r>
      </text>
    </comment>
    <comment ref="D34" authorId="2" shapeId="0" xr:uid="{00000000-0006-0000-0500-00001D000000}">
      <text>
        <r>
          <rPr>
            <sz val="9"/>
            <color indexed="81"/>
            <rFont val="Verdana"/>
            <family val="2"/>
          </rPr>
          <t xml:space="preserve">
</t>
        </r>
        <r>
          <rPr>
            <b/>
            <sz val="11"/>
            <color indexed="81"/>
            <rFont val="Verdana"/>
            <family val="2"/>
          </rPr>
          <t xml:space="preserve">Quoi? </t>
        </r>
        <r>
          <rPr>
            <sz val="11"/>
            <color indexed="81"/>
            <rFont val="Verdana"/>
            <family val="2"/>
          </rPr>
          <t>Favoriser une répartition optimale de la population sur le territoire.</t>
        </r>
        <r>
          <rPr>
            <b/>
            <sz val="11"/>
            <color indexed="81"/>
            <rFont val="Verdana"/>
            <family val="2"/>
          </rPr>
          <t xml:space="preserve">
 Pourquoi?</t>
        </r>
        <r>
          <rPr>
            <sz val="11"/>
            <color indexed="81"/>
            <rFont val="Verdana"/>
            <family val="2"/>
          </rPr>
          <t xml:space="preserve"> Une répartition optimale de la population implique des concentrations d'humains en accord avec la capacité de support des écosystèmes. Les augmentations de populations (par accroissement, immigration ou migration) devraient être planifiées en tenant compte de la capacité de support des écosystèmes locaux et du potentiel de développement du territoire. </t>
        </r>
        <r>
          <rPr>
            <b/>
            <sz val="11"/>
            <color indexed="81"/>
            <rFont val="Verdana"/>
            <family val="2"/>
          </rPr>
          <t xml:space="preserve">
Comment?</t>
        </r>
        <r>
          <rPr>
            <sz val="11"/>
            <color indexed="81"/>
            <rFont val="Verdana"/>
            <family val="2"/>
          </rPr>
          <t xml:space="preserve"> En diminuant la consommation de terrains naturels, en évaluant la valeur agronomique des sols pour réduire la consommation de terres arables. En considérant la continuité des corridors biologiques et en limitant le morcellement des espaces naturels et ruraux. En revitalisant les zones sensibles et fragilisées. En combinant des usages compatibles sur un même territoire. En favorisant les formes urbaines et les formes d’habitats moins consommatrices d'espace, en favorisant la mixité fonctionnelle et la mixité géographique.</t>
        </r>
        <r>
          <rPr>
            <b/>
            <sz val="11"/>
            <color indexed="81"/>
            <rFont val="Verdana"/>
            <family val="2"/>
          </rPr>
          <t xml:space="preserve">
</t>
        </r>
        <r>
          <rPr>
            <sz val="9"/>
            <color indexed="81"/>
            <rFont val="Verdana"/>
            <family val="2"/>
          </rPr>
          <t xml:space="preserve">
</t>
        </r>
      </text>
    </comment>
    <comment ref="D35" authorId="2" shapeId="0" xr:uid="{00000000-0006-0000-0500-00001E000000}">
      <text>
        <r>
          <rPr>
            <sz val="9"/>
            <color indexed="81"/>
            <rFont val="Verdana"/>
            <family val="2"/>
          </rPr>
          <t xml:space="preserve">
</t>
        </r>
        <r>
          <rPr>
            <b/>
            <sz val="11"/>
            <color indexed="81"/>
            <rFont val="Verdana"/>
            <family val="2"/>
          </rPr>
          <t xml:space="preserve">Quoi? </t>
        </r>
        <r>
          <rPr>
            <sz val="11"/>
            <color indexed="81"/>
            <rFont val="Verdana"/>
            <family val="2"/>
          </rPr>
          <t>Mettre en place des mécanismes qui permettent d’identifier, de limiter et de réconcilier les conflits d'usages des sols ou des territoires.</t>
        </r>
        <r>
          <rPr>
            <b/>
            <sz val="11"/>
            <color indexed="81"/>
            <rFont val="Verdana"/>
            <family val="2"/>
          </rPr>
          <t xml:space="preserve">
Pourquoi? </t>
        </r>
        <r>
          <rPr>
            <sz val="11"/>
            <color indexed="81"/>
            <rFont val="Verdana"/>
            <family val="2"/>
          </rPr>
          <t xml:space="preserve">La grandeur du territoire utilisable étant limitée, les territoires peuvent faire l’objet de conflits en raison de leur disponibilité et des usages qui en sont faits. L’identification précoce des risques de conflits d’usages favorise leur règlement.  
</t>
        </r>
        <r>
          <rPr>
            <b/>
            <sz val="11"/>
            <color indexed="81"/>
            <rFont val="Verdana"/>
            <family val="2"/>
          </rPr>
          <t xml:space="preserve">
Comment? </t>
        </r>
        <r>
          <rPr>
            <sz val="11"/>
            <color indexed="81"/>
            <rFont val="Verdana"/>
            <family val="2"/>
          </rPr>
          <t>En identifiant et en gérant les usages du territoire de façon intégrée et optimale. En prenant en compte tous les usages potentiels des territoires, y compris le non-usage pour la conservation des habitats et des milieux fragiles ou la mise en réserve à titre de patrimoine pour les générations à venir. En définissant collectivement le schéma d’aménagement du territoire et en inscrivant les orientations d’aménagement dans un document formel et adaptatif, comprenant des modalités de médiation en cas de conflit d’usages.</t>
        </r>
        <r>
          <rPr>
            <b/>
            <sz val="11"/>
            <color indexed="81"/>
            <rFont val="Verdana"/>
            <family val="2"/>
          </rPr>
          <t xml:space="preserve">
</t>
        </r>
        <r>
          <rPr>
            <sz val="9"/>
            <color indexed="81"/>
            <rFont val="Verdana"/>
            <family val="2"/>
          </rPr>
          <t xml:space="preserve">
</t>
        </r>
      </text>
    </comment>
    <comment ref="D36" authorId="2" shapeId="0" xr:uid="{00000000-0006-0000-0500-00001F000000}">
      <text>
        <r>
          <rPr>
            <sz val="9"/>
            <color indexed="81"/>
            <rFont val="Verdana"/>
            <family val="2"/>
          </rPr>
          <t xml:space="preserve">
</t>
        </r>
        <r>
          <rPr>
            <b/>
            <sz val="11"/>
            <color indexed="81"/>
            <rFont val="Verdana"/>
            <family val="2"/>
          </rPr>
          <t xml:space="preserve">Quoi? </t>
        </r>
        <r>
          <rPr>
            <sz val="11"/>
            <color indexed="81"/>
            <rFont val="Verdana"/>
            <family val="2"/>
          </rPr>
          <t>Restaurer, préserver ou favoriser la diversité des paysages naturels et humains.</t>
        </r>
        <r>
          <rPr>
            <b/>
            <sz val="11"/>
            <color indexed="81"/>
            <rFont val="Verdana"/>
            <family val="2"/>
          </rPr>
          <t xml:space="preserve"> 
Pourquoi? L</t>
        </r>
        <r>
          <rPr>
            <sz val="11"/>
            <color indexed="81"/>
            <rFont val="Verdana"/>
            <family val="2"/>
          </rPr>
          <t xml:space="preserve">a diversité des paysages, y compris ceux modelés par l’activité humaine, constitue un facteur de maintien de la biodiversité. </t>
        </r>
        <r>
          <rPr>
            <b/>
            <sz val="11"/>
            <color indexed="81"/>
            <rFont val="Verdana"/>
            <family val="2"/>
          </rPr>
          <t xml:space="preserve">
Comment? </t>
        </r>
        <r>
          <rPr>
            <sz val="11"/>
            <color indexed="81"/>
            <rFont val="Verdana"/>
            <family val="2"/>
          </rPr>
          <t>En identifiant les unités naturelles et paysagères, en évaluant leur valeur patrimoniale, en déterminant les sites d’intérêt, en diversifiant leurs modes de gestion. En établissant des plans d’aménagement du territoire tenant compte des modifications et des valeurs patrimoniale et culturelle  des paysages, et en y impliquant les collectivités concernées. En identifiant les paysages sensibles, en valorisant l'intégration architecturale et paysagère.</t>
        </r>
      </text>
    </comment>
    <comment ref="B38" authorId="2" shapeId="0" xr:uid="{00000000-0006-0000-0500-000020000000}">
      <text>
        <r>
          <rPr>
            <sz val="9"/>
            <color indexed="81"/>
            <rFont val="Verdana"/>
            <family val="2"/>
          </rPr>
          <t xml:space="preserve">
</t>
        </r>
        <r>
          <rPr>
            <b/>
            <sz val="11"/>
            <color indexed="81"/>
            <rFont val="Verdana"/>
            <family val="2"/>
          </rPr>
          <t xml:space="preserve">Quoi? </t>
        </r>
        <r>
          <rPr>
            <sz val="11"/>
            <color indexed="81"/>
            <rFont val="Verdana"/>
            <family val="2"/>
          </rPr>
          <t xml:space="preserve">L’actuel bouleversement climatique provoque des modifications attribuées directement ou indirectement à une activité humaine qui, en altérant la composition de l’atmosphère viennent s’ajouter à la variabilité naturelle du climat observée au cours des derniers millénaires. </t>
        </r>
        <r>
          <rPr>
            <b/>
            <sz val="11"/>
            <color indexed="81"/>
            <rFont val="Verdana"/>
            <family val="2"/>
          </rPr>
          <t xml:space="preserve">
Pourquoi? </t>
        </r>
        <r>
          <rPr>
            <sz val="11"/>
            <color indexed="81"/>
            <rFont val="Verdana"/>
            <family val="2"/>
          </rPr>
          <t xml:space="preserve">L’augmentation des émissions de gaz à effet de serre (GES) entraîne un dérèglement climatique, lequel a des conséquences aux niveaux économique, écologique, social, culturel, éthique, politique. Les changements climatiques provoquent des modifications durables dont certaines conséquences seront irréversibles sur les systèmes humains et naturels. </t>
        </r>
        <r>
          <rPr>
            <b/>
            <sz val="11"/>
            <color indexed="81"/>
            <rFont val="Verdana"/>
            <family val="2"/>
          </rPr>
          <t xml:space="preserve">
Comment? </t>
        </r>
        <r>
          <rPr>
            <sz val="11"/>
            <color indexed="81"/>
            <rFont val="Verdana"/>
            <family val="2"/>
          </rPr>
          <t>En quantifiant les émissions de GES par des inventaires rigoureux, en réduisant les émissions de GES, en compensant les émissions de GES, en instaurant des mesures d’adaptation aux conséquences des actions aux changements climatiques.</t>
        </r>
        <r>
          <rPr>
            <sz val="9"/>
            <color indexed="81"/>
            <rFont val="Verdana"/>
            <family val="2"/>
          </rPr>
          <t xml:space="preserve">
</t>
        </r>
      </text>
    </comment>
    <comment ref="D39" authorId="2" shapeId="0" xr:uid="{00000000-0006-0000-0500-000021000000}">
      <text>
        <r>
          <rPr>
            <sz val="9"/>
            <color indexed="81"/>
            <rFont val="Verdana"/>
            <family val="2"/>
          </rPr>
          <t xml:space="preserve">
</t>
        </r>
        <r>
          <rPr>
            <b/>
            <sz val="11"/>
            <color indexed="81"/>
            <rFont val="Verdana"/>
            <family val="2"/>
          </rPr>
          <t xml:space="preserve">Quoi? </t>
        </r>
        <r>
          <rPr>
            <sz val="11"/>
            <color indexed="81"/>
            <rFont val="Verdana"/>
            <family val="2"/>
          </rPr>
          <t xml:space="preserve">Évaluer la quantité d’émissions des gaz à effet de serre associées à une activité. </t>
        </r>
        <r>
          <rPr>
            <b/>
            <sz val="11"/>
            <color indexed="81"/>
            <rFont val="Verdana"/>
            <family val="2"/>
          </rPr>
          <t xml:space="preserve">
Pourquoi?</t>
        </r>
        <r>
          <rPr>
            <sz val="11"/>
            <color indexed="81"/>
            <rFont val="Verdana"/>
            <family val="2"/>
          </rPr>
          <t xml:space="preserve"> Pour évaluer dans quelle mesure un projet contribue à l’augmentation de la concentration des GES dans l’atmosphère, et pour identifier les points chauds où il serait plus pertinent de concentrer les efforts de réduction. </t>
        </r>
        <r>
          <rPr>
            <b/>
            <sz val="11"/>
            <color indexed="81"/>
            <rFont val="Verdana"/>
            <family val="2"/>
          </rPr>
          <t xml:space="preserve">
Comment? </t>
        </r>
        <r>
          <rPr>
            <sz val="11"/>
            <color indexed="81"/>
            <rFont val="Verdana"/>
            <family val="2"/>
          </rPr>
          <t xml:space="preserve">En procédant à un inventaire des GES, en suivant une procédure normalisée et reconnue (ISO 14064,  GHG protocol, méthodologies d’inventaires du GIEC). En intégrant la question des GES aux études d’impact sur l’environnement. En effectuant une reddition de comptes à ce sujet au niveau de l’entreprise, au niveau national et au niveau international. </t>
        </r>
      </text>
    </comment>
    <comment ref="D40" authorId="2" shapeId="0" xr:uid="{00000000-0006-0000-0500-000022000000}">
      <text>
        <r>
          <rPr>
            <sz val="11"/>
            <color indexed="81"/>
            <rFont val="Verdana"/>
            <family val="2"/>
          </rPr>
          <t xml:space="preserve">
</t>
        </r>
        <r>
          <rPr>
            <b/>
            <sz val="11"/>
            <color indexed="81"/>
            <rFont val="Verdana"/>
            <family val="2"/>
          </rPr>
          <t xml:space="preserve">Quoi? </t>
        </r>
        <r>
          <rPr>
            <sz val="11"/>
            <color indexed="81"/>
            <rFont val="Verdana"/>
            <family val="2"/>
          </rPr>
          <t xml:space="preserve">Mettre en place des mesures, des actions, des programmes ou des projets visant à réduire les quantités nettes de GES émis par une activité.  </t>
        </r>
        <r>
          <rPr>
            <b/>
            <sz val="11"/>
            <color indexed="81"/>
            <rFont val="Verdana"/>
            <family val="2"/>
          </rPr>
          <t xml:space="preserve">
Pourquoi? </t>
        </r>
        <r>
          <rPr>
            <sz val="11"/>
            <color indexed="81"/>
            <rFont val="Verdana"/>
            <family val="2"/>
          </rPr>
          <t>Pour contribuer à l’effort national et international de lutte contre les changements climatiques, pour agir en conformité avec les actions nationales et internationales. Pour réaliser les Contributions prévues déterminées au niveau national (CPDN)</t>
        </r>
        <r>
          <rPr>
            <b/>
            <sz val="11"/>
            <color indexed="81"/>
            <rFont val="Verdana"/>
            <family val="2"/>
          </rPr>
          <t xml:space="preserve">
Comment? </t>
        </r>
        <r>
          <rPr>
            <sz val="11"/>
            <color indexed="81"/>
            <rFont val="Verdana"/>
            <family val="2"/>
          </rPr>
          <t xml:space="preserve">En agissant sur le transport, sur l’utilisation d’énergie, sur les procédés industriels, sur le choix des matériaux de construction, sur la climatisation et le chauffage, sur l’éducation et sur les habitudes individuelles. En investissant dans la recherche et le développement de technologies moins émettrices. En favorisant les circuits commerciaux courts. 
</t>
        </r>
        <r>
          <rPr>
            <sz val="9"/>
            <color indexed="81"/>
            <rFont val="Verdana"/>
            <family val="2"/>
          </rPr>
          <t xml:space="preserve">
</t>
        </r>
      </text>
    </comment>
    <comment ref="D41" authorId="2" shapeId="0" xr:uid="{00000000-0006-0000-0500-000023000000}">
      <text>
        <r>
          <rPr>
            <sz val="9"/>
            <color indexed="81"/>
            <rFont val="Verdana"/>
            <family val="2"/>
          </rPr>
          <t xml:space="preserve">
</t>
        </r>
        <r>
          <rPr>
            <b/>
            <sz val="11"/>
            <color indexed="81"/>
            <rFont val="Verdana"/>
            <family val="2"/>
          </rPr>
          <t xml:space="preserve">Quoi? </t>
        </r>
        <r>
          <rPr>
            <sz val="11"/>
            <color indexed="81"/>
            <rFont val="Verdana"/>
            <family val="2"/>
          </rPr>
          <t xml:space="preserve">Augmenter la capacité de captation des puits de carbone comme les forêts, les sols, les océans et certains minéraux.  </t>
        </r>
        <r>
          <rPr>
            <b/>
            <sz val="11"/>
            <color indexed="81"/>
            <rFont val="Verdana"/>
            <family val="2"/>
          </rPr>
          <t xml:space="preserve">
Pourquoi? </t>
        </r>
        <r>
          <rPr>
            <sz val="11"/>
            <color indexed="81"/>
            <rFont val="Verdana"/>
            <family val="2"/>
          </rPr>
          <t>Parce que certains éléments de la biosphère, comme les forêts, les sols, les océans et certains minéraux peuvent capter et retenir sur de longues périodes le CO2 déjà présent dans l’atmosphère pour le faire passer dans un autre compartiment de l’écosphère où il ne contribuera plus au réchauffement.</t>
        </r>
        <r>
          <rPr>
            <b/>
            <sz val="11"/>
            <color indexed="81"/>
            <rFont val="Verdana"/>
            <family val="2"/>
          </rPr>
          <t xml:space="preserve"> 
Comment? </t>
        </r>
        <r>
          <rPr>
            <sz val="11"/>
            <color indexed="81"/>
            <rFont val="Verdana"/>
            <family val="2"/>
          </rPr>
          <t xml:space="preserve">En plantant des arbres sur des territoires qui en sont dépourvus, en réduisant la déforestation, en augmentant les stocks de carbone dans les sols, en favorisant le captage et le stockage du CO2 dans des aquifères salins. </t>
        </r>
        <r>
          <rPr>
            <b/>
            <sz val="11"/>
            <color indexed="81"/>
            <rFont val="Verdana"/>
            <family val="2"/>
          </rPr>
          <t xml:space="preserve">
</t>
        </r>
        <r>
          <rPr>
            <sz val="9"/>
            <color indexed="81"/>
            <rFont val="Verdana"/>
            <family val="2"/>
          </rPr>
          <t xml:space="preserve">
</t>
        </r>
      </text>
    </comment>
    <comment ref="D42" authorId="2" shapeId="0" xr:uid="{00000000-0006-0000-0500-000024000000}">
      <text>
        <r>
          <rPr>
            <b/>
            <sz val="11"/>
            <color indexed="81"/>
            <rFont val="Verdana"/>
            <family val="2"/>
          </rPr>
          <t>Quoi?</t>
        </r>
        <r>
          <rPr>
            <sz val="11"/>
            <color indexed="81"/>
            <rFont val="Verdana"/>
            <family val="2"/>
          </rPr>
          <t xml:space="preserve"> Compenser les émissions d’une activité par la réduction ou la séquestration à un autre endroit 
</t>
        </r>
        <r>
          <rPr>
            <b/>
            <sz val="11"/>
            <color indexed="81"/>
            <rFont val="Verdana"/>
            <family val="2"/>
          </rPr>
          <t>Pourquoi?</t>
        </r>
        <r>
          <rPr>
            <sz val="11"/>
            <color indexed="81"/>
            <rFont val="Verdana"/>
            <family val="2"/>
          </rPr>
          <t xml:space="preserve"> Dans certains contextes, les efforts de réduction ne suffisent pas et il devient nécessaire, pour limiter le réchauffement global, de procéder à la mise en place de mesures visant à compenser les émissions de manière à réduire l’impact à l’échelle globale. 
</t>
        </r>
        <r>
          <rPr>
            <b/>
            <sz val="11"/>
            <color indexed="81"/>
            <rFont val="Verdana"/>
            <family val="2"/>
          </rPr>
          <t>Comment?</t>
        </r>
        <r>
          <rPr>
            <sz val="11"/>
            <color indexed="81"/>
            <rFont val="Verdana"/>
            <family val="2"/>
          </rPr>
          <t xml:space="preserve"> En procédant à la plantation d’arbres. En achetant des crédits d’émissions sur les marchés du carbone, volontaires ou règlementaires. </t>
        </r>
      </text>
    </comment>
    <comment ref="D43" authorId="2" shapeId="0" xr:uid="{00000000-0006-0000-0500-000025000000}">
      <text>
        <r>
          <rPr>
            <b/>
            <sz val="11"/>
            <color indexed="81"/>
            <rFont val="Verdana"/>
            <family val="2"/>
          </rPr>
          <t>Quoi?</t>
        </r>
        <r>
          <rPr>
            <sz val="11"/>
            <color indexed="81"/>
            <rFont val="Verdana"/>
            <family val="2"/>
          </rPr>
          <t xml:space="preserve"> Mettre en place des actions permettant de réduire la vulnérabilité et les conséquences négatives des changements climatiques. Se préparer pour tirer profit des nouvelles occasions qui en découlent, tant à l’échelle locale, nationale, régionale qu’internationale.
</t>
        </r>
        <r>
          <rPr>
            <b/>
            <sz val="11"/>
            <color indexed="81"/>
            <rFont val="Verdana"/>
            <family val="2"/>
          </rPr>
          <t>Pourquoi?</t>
        </r>
        <r>
          <rPr>
            <sz val="11"/>
            <color indexed="81"/>
            <rFont val="Verdana"/>
            <family val="2"/>
          </rPr>
          <t xml:space="preserve"> Malgré tous les efforts qui seront déployés pour réduire les émissions de gaz à effet de serre, l’inertie du système fait que des changements globaux sont inévitables et qu’ils affecteront les humains des prochaines générations. Les mesures d’adaptation sont rendues nécessaires parce que les manifestations concrètes des changements climatiques sont difficiles à prévoir avec précision. Le caractère intrinsèquement imprévisible de ces modifications environnementales et le risque réel d’événements extrêmes signifient que le principe de précaution s’impose en plus du principe de prévention. 
</t>
        </r>
        <r>
          <rPr>
            <b/>
            <sz val="11"/>
            <color indexed="81"/>
            <rFont val="Verdana"/>
            <family val="2"/>
          </rPr>
          <t>Comment?</t>
        </r>
        <r>
          <rPr>
            <sz val="11"/>
            <color indexed="81"/>
            <rFont val="Verdana"/>
            <family val="2"/>
          </rPr>
          <t xml:space="preserve"> En diminuant la vulnérabilité des populations et des infrastructures. En aidant les populations vulnérables à s’adapter et à faire face aux conséquences des changements climatiques. En adaptant les actions en fonction des nouvelles connaissances sur les répercussions des changements climatiques, et selon les conditions sociales et environnementales changeantes. En effectuant un suivi, en anticipant l’évolution du milieu et en mettant en place les mesures nécessaires pour prévenir les conséquences négatives. En renforçant la résilience et les capacités d’adaptation aux changements climatiques. En adaptant les politiques et les projets à la nouvelle donne climatique. En préparant le déplacement des populations affectées par le relèvement du niveau de la mer et par d’autres problèmes climatiques comme les sécheresses.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Tremblay</author>
    <author>David</author>
    <author xml:space="preserve">clases7 </author>
  </authors>
  <commentList>
    <comment ref="B2" authorId="0" shapeId="0" xr:uid="{00000000-0006-0000-0600-000001000000}">
      <text>
        <r>
          <rPr>
            <b/>
            <sz val="11"/>
            <color indexed="81"/>
            <rFont val="Verdana"/>
            <family val="2"/>
          </rPr>
          <t xml:space="preserve">Cette dimension fait écho aux principes d’efficacité économique, d’internalisation des coûts sociaux et environnementaux, de production et de consommation responsables. </t>
        </r>
        <r>
          <rPr>
            <sz val="11"/>
            <color indexed="81"/>
            <rFont val="Verdana"/>
            <family val="2"/>
          </rPr>
          <t xml:space="preserve">
L’économie est un outil qui devrait offrir à chaque individu les moyens nécessaires pour répondre à ses besoins, afin de s’assurer que chaque être humain puisse disposer d’un accès aux biens matériels et aux services qui lui permettent de s’assurer une vie saine.  
Mal régulée, l’économie peut avoir des effets dévastateurs sur l’environnement et augmenter les disparités entre les humains. Dans une perspective de développement durable, il faut continuer à maintenir et améliorer les divers mécanismes économiques trouvés par l’inventivité humaine qui permettent aux sociétés de satisfaire leurs besoins par des échanges de leurs avantages comparatifs. Il importe de promouvoir un développement économique qui s’accompagne d’un développement social, dans les limites de la capacité des écosystèmes, et découplant la croissance économique de la dégradation environnementale et sociale. Le coût des biens et services échangés dans une activité économique devrait inclure la compensation des externalités qui y sont associées.</t>
        </r>
        <r>
          <rPr>
            <b/>
            <sz val="11"/>
            <color indexed="81"/>
            <rFont val="Tahoma"/>
            <family val="2"/>
          </rPr>
          <t xml:space="preserve">
</t>
        </r>
        <r>
          <rPr>
            <b/>
            <sz val="9"/>
            <color indexed="81"/>
            <rFont val="Tahoma"/>
            <family val="2"/>
          </rPr>
          <t xml:space="preserve">
</t>
        </r>
        <r>
          <rPr>
            <sz val="9"/>
            <color indexed="81"/>
            <rFont val="Tahoma"/>
            <family val="2"/>
          </rPr>
          <t xml:space="preserve">
</t>
        </r>
      </text>
    </comment>
    <comment ref="K5" authorId="1" shapeId="0" xr:uid="{00000000-0006-0000-0600-000002000000}">
      <text>
        <r>
          <rPr>
            <sz val="9"/>
            <color indexed="81"/>
            <rFont val="Tahoma"/>
            <family val="2"/>
          </rPr>
          <t>1: Les données proviennent de la démarche (stratégie, politique, projet)
2- Les données  proviennent d'une démarche (stratégie, politique, projet similaire: même technologie, même type de localisation.
3- Les données proviennent d’une démarche (stratégie, politique, projet) différente.
4- Les données proviennent d’une démarche (stratégie, politique, projet) générique</t>
        </r>
        <r>
          <rPr>
            <b/>
            <sz val="9"/>
            <color indexed="81"/>
            <rFont val="Tahoma"/>
            <family val="2"/>
          </rPr>
          <t>.</t>
        </r>
      </text>
    </comment>
    <comment ref="L5" authorId="1" shapeId="0" xr:uid="{00000000-0006-0000-0600-000003000000}">
      <text>
        <r>
          <rPr>
            <sz val="9"/>
            <color indexed="81"/>
            <rFont val="Tahoma"/>
            <family val="2"/>
          </rPr>
          <t>1- Les données proviennent d’actions complétées et mesurées.
2- Les données proviennent d’actions en cours de mise en œuvre.
3- Les données proviennent d’actions  identifiées dans la planification,  actions à entreprendre.
4- Les données proviennent d’engagements ou de volontés exprimés par les porteurs de la démarche.</t>
        </r>
      </text>
    </comment>
    <comment ref="M5" authorId="1" shapeId="0" xr:uid="{00000000-0006-0000-0600-000004000000}">
      <text>
        <r>
          <rPr>
            <sz val="9"/>
            <color indexed="81"/>
            <rFont val="Tahoma"/>
            <family val="2"/>
          </rPr>
          <t>1: Les données  qui servent à l’évaluation sont vérifiées et basées sur des mesures ou sur de la littérature grise (document produit par les différents paliers gouvernementaux, les universités, les entreprises ou l’industrie). 
2- Les données  qui servent à l’évaluation sont vérifiées et sont basées sur des hypothèses ou elles sont non vérifiées et basées sur des mesures.
3- Les données  qui servent à l’évaluation sont  non vérifiées  et basées sur des hypothèses  ou qualifiées par un expert.
4- Les données  qui servent à l’évaluation sont des estimations sans expert.</t>
        </r>
      </text>
    </comment>
    <comment ref="B6" authorId="2" shapeId="0" xr:uid="{00000000-0006-0000-0600-000005000000}">
      <text>
        <r>
          <rPr>
            <sz val="11"/>
            <color indexed="81"/>
            <rFont val="Verdana"/>
            <family val="2"/>
          </rPr>
          <t xml:space="preserve">
</t>
        </r>
        <r>
          <rPr>
            <b/>
            <sz val="11"/>
            <color indexed="81"/>
            <rFont val="Verdana"/>
            <family val="2"/>
          </rPr>
          <t xml:space="preserve">Quoi? </t>
        </r>
        <r>
          <rPr>
            <sz val="11"/>
            <color indexed="81"/>
            <rFont val="Verdana"/>
            <family val="2"/>
          </rPr>
          <t xml:space="preserve">La production réfère à la transformation des ressources en biens et services utilisables. Il est nécessaire d’introduire des changements dans les modes de production en vue de rendre ces derniers plus viables et plus responsables sur les plans social et environnemental. </t>
        </r>
        <r>
          <rPr>
            <b/>
            <sz val="11"/>
            <color indexed="81"/>
            <rFont val="Verdana"/>
            <family val="2"/>
          </rPr>
          <t xml:space="preserve">
Pourquoi? </t>
        </r>
        <r>
          <rPr>
            <sz val="11"/>
            <color indexed="81"/>
            <rFont val="Verdana"/>
            <family val="2"/>
          </rPr>
          <t xml:space="preserve">Avec une population mondiale en augmentation, des besoins de plus en plus nombreux doivent être satisfaits. La production responsable permet d’éviter le gaspillage, d’optimiser l'utilisation des ressources et de maximiser les retombées positives du développement économique, afin de permettre un développement économique qui s’accompagne d’un développement social pour tous, dans les limites de la capacité des écosystèmes. </t>
        </r>
        <r>
          <rPr>
            <b/>
            <sz val="11"/>
            <color indexed="81"/>
            <rFont val="Verdana"/>
            <family val="2"/>
          </rPr>
          <t xml:space="preserve">
Comment? </t>
        </r>
        <r>
          <rPr>
            <sz val="11"/>
            <color indexed="81"/>
            <rFont val="Verdana"/>
            <family val="2"/>
          </rPr>
          <t>En adoptant des approches d'écoefficience et d’éco-conception, basées sur le cycle de vie. En développant des approches économiques responsables et solidaires. En favorisant les circuits courts allant des sites de production, aux centres de distribution, aux lieux de consommation.</t>
        </r>
        <r>
          <rPr>
            <sz val="9"/>
            <color indexed="81"/>
            <rFont val="Verdana"/>
            <family val="2"/>
          </rPr>
          <t xml:space="preserve">
</t>
        </r>
      </text>
    </comment>
    <comment ref="D7" authorId="2" shapeId="0" xr:uid="{00000000-0006-0000-0600-000006000000}">
      <text>
        <r>
          <rPr>
            <sz val="11"/>
            <color indexed="81"/>
            <rFont val="Verdana"/>
            <family val="2"/>
          </rPr>
          <t xml:space="preserve">
</t>
        </r>
        <r>
          <rPr>
            <b/>
            <sz val="11"/>
            <color indexed="81"/>
            <rFont val="Verdana"/>
            <family val="2"/>
          </rPr>
          <t xml:space="preserve">Quoi? </t>
        </r>
        <r>
          <rPr>
            <sz val="11"/>
            <color indexed="81"/>
            <rFont val="Verdana"/>
            <family val="2"/>
          </rPr>
          <t>Favoriser la production et l’accès à des biens et services de la plus grande qualité possible.</t>
        </r>
        <r>
          <rPr>
            <b/>
            <sz val="11"/>
            <color indexed="81"/>
            <rFont val="Verdana"/>
            <family val="2"/>
          </rPr>
          <t xml:space="preserve">
 Pourquoi? </t>
        </r>
        <r>
          <rPr>
            <sz val="11"/>
            <color indexed="81"/>
            <rFont val="Verdana"/>
            <family val="2"/>
          </rPr>
          <t>Un bien ou un service de qualité satisfait mieux et de façon plus durable les besoins pour lesquels il est destiné. Plus un produit sera utilisé souvent et longtemps pour satisfaire à un besoin, plus les impacts que sa fabrication a causés sur les ressources et sur la qualité du milieu auront été justifiés.</t>
        </r>
        <r>
          <rPr>
            <b/>
            <sz val="11"/>
            <color indexed="81"/>
            <rFont val="Verdana"/>
            <family val="2"/>
          </rPr>
          <t xml:space="preserve">
 Comment? </t>
        </r>
        <r>
          <rPr>
            <sz val="11"/>
            <color indexed="81"/>
            <rFont val="Verdana"/>
            <family val="2"/>
          </rPr>
          <t>En concevant, produisant et rendant accessibles des biens et des services de qualité, en prolongeant la durée de vie des produits, en garantissant leur qualité (garantie, politique de retour). En proscrivant les produits jetables, sauf lorsque la santé humaine exige leur utilisation. En éliminant l’obsolescence planifiée ou programmée des biens et services</t>
        </r>
        <r>
          <rPr>
            <b/>
            <sz val="11"/>
            <color indexed="81"/>
            <rFont val="Verdana"/>
            <family val="2"/>
          </rPr>
          <t xml:space="preserve">.
</t>
        </r>
        <r>
          <rPr>
            <sz val="9"/>
            <color indexed="81"/>
            <rFont val="Verdana"/>
            <family val="2"/>
          </rPr>
          <t xml:space="preserve">
</t>
        </r>
      </text>
    </comment>
    <comment ref="D8" authorId="2" shapeId="0" xr:uid="{00000000-0006-0000-0600-000007000000}">
      <text>
        <r>
          <rPr>
            <sz val="9"/>
            <color indexed="81"/>
            <rFont val="Verdana"/>
            <family val="2"/>
          </rPr>
          <t xml:space="preserve">
</t>
        </r>
        <r>
          <rPr>
            <b/>
            <sz val="11"/>
            <color indexed="81"/>
            <rFont val="Verdana"/>
            <family val="2"/>
          </rPr>
          <t xml:space="preserve">Quoi? </t>
        </r>
        <r>
          <rPr>
            <sz val="11"/>
            <color indexed="81"/>
            <rFont val="Verdana"/>
            <family val="2"/>
          </rPr>
          <t xml:space="preserve">S’assurer que le bien, le service ou le projet réponde de la façon la plus adéquate possible, de manière qualitative et quantitative, à la demande. </t>
        </r>
        <r>
          <rPr>
            <b/>
            <sz val="11"/>
            <color indexed="81"/>
            <rFont val="Verdana"/>
            <family val="2"/>
          </rPr>
          <t xml:space="preserve">
 Pourquoi? </t>
        </r>
        <r>
          <rPr>
            <sz val="11"/>
            <color indexed="81"/>
            <rFont val="Verdana"/>
            <family val="2"/>
          </rPr>
          <t>Les biens et services doivent être développés afin de répondre à un besoin réel des personnes ciblées, plutôt que par anticipation de la demande ou dans une optique de faire consommer. Les biens qui ne sont pas destinés à répondre à de réels besoins ne peuvent être qualifiés de durables.</t>
        </r>
        <r>
          <rPr>
            <b/>
            <sz val="11"/>
            <color indexed="81"/>
            <rFont val="Verdana"/>
            <family val="2"/>
          </rPr>
          <t xml:space="preserve">
 Comment? </t>
        </r>
        <r>
          <rPr>
            <sz val="11"/>
            <color indexed="81"/>
            <rFont val="Verdana"/>
            <family val="2"/>
          </rPr>
          <t>En identifiant clairement les besoins. En amélioration le taux d’utilisation des biens, infrastructures ou services déjà existants. En adoptant une approche prudente et critique face aux projets justifiés par l’anticipation d’une croissance de la demande. En questionnant la viabilité systémique d’une production. En s’assurant que les modes de production d’un bien ou service conviennent à tout le monde. En évitant de surdimentionner les produits de consommation périssables.</t>
        </r>
        <r>
          <rPr>
            <b/>
            <sz val="11"/>
            <color indexed="81"/>
            <rFont val="Verdana"/>
            <family val="2"/>
          </rPr>
          <t xml:space="preserve">
</t>
        </r>
        <r>
          <rPr>
            <sz val="11"/>
            <color indexed="81"/>
            <rFont val="Verdana"/>
            <family val="2"/>
          </rPr>
          <t xml:space="preserve">
</t>
        </r>
      </text>
    </comment>
    <comment ref="D9" authorId="2" shapeId="0" xr:uid="{00000000-0006-0000-0600-000008000000}">
      <text>
        <r>
          <rPr>
            <sz val="11"/>
            <color indexed="81"/>
            <rFont val="Verdana"/>
            <family val="2"/>
          </rPr>
          <t xml:space="preserve">
</t>
        </r>
        <r>
          <rPr>
            <b/>
            <sz val="11"/>
            <color indexed="81"/>
            <rFont val="Verdana"/>
            <family val="2"/>
          </rPr>
          <t xml:space="preserve">Quoi? </t>
        </r>
        <r>
          <rPr>
            <sz val="11"/>
            <color indexed="81"/>
            <rFont val="Verdana"/>
            <family val="2"/>
          </rPr>
          <t>Rechercher l’optimisation des ressources (matériaux, personnes, temps), minimiser les impacts sur l'environnement et maximiser les retombées socio-économiques.</t>
        </r>
        <r>
          <rPr>
            <b/>
            <sz val="11"/>
            <color indexed="81"/>
            <rFont val="Verdana"/>
            <family val="2"/>
          </rPr>
          <t xml:space="preserve"> 
Pourquoi? </t>
        </r>
        <r>
          <rPr>
            <sz val="11"/>
            <color indexed="81"/>
            <rFont val="Verdana"/>
            <family val="2"/>
          </rPr>
          <t xml:space="preserve">L’éco-conception est une pratique qui permet de réduire les impacts des produits sur les personnes et sur l’environnement, tout au long de leur cycle de vie par une réflexion technique en amont de la production. </t>
        </r>
        <r>
          <rPr>
            <b/>
            <sz val="11"/>
            <color indexed="81"/>
            <rFont val="Verdana"/>
            <family val="2"/>
          </rPr>
          <t xml:space="preserve"> 
Comment? </t>
        </r>
        <r>
          <rPr>
            <sz val="11"/>
            <color indexed="81"/>
            <rFont val="Verdana"/>
            <family val="2"/>
          </rPr>
          <t>En recherchant la qualité et la durabilité des biens et services. En évitant le gaspillage des ressources dans la satisfaction des besoins matériels. En explorant les opportunités d’écologie industrielle. En adoptant des approches d'écoefficience, en valorisant les sous-produits dans les chaînes de production.</t>
        </r>
        <r>
          <rPr>
            <sz val="9"/>
            <color indexed="81"/>
            <rFont val="Verdana"/>
            <family val="2"/>
          </rPr>
          <t xml:space="preserve">
</t>
        </r>
      </text>
    </comment>
    <comment ref="D10" authorId="2" shapeId="0" xr:uid="{00000000-0006-0000-0600-000009000000}">
      <text>
        <r>
          <rPr>
            <sz val="11"/>
            <color indexed="81"/>
            <rFont val="Verdana"/>
            <family val="2"/>
          </rPr>
          <t xml:space="preserve">
</t>
        </r>
        <r>
          <rPr>
            <b/>
            <sz val="11"/>
            <color indexed="81"/>
            <rFont val="Verdana"/>
            <family val="2"/>
          </rPr>
          <t xml:space="preserve">Quoi? </t>
        </r>
        <r>
          <rPr>
            <sz val="11"/>
            <color indexed="81"/>
            <rFont val="Verdana"/>
            <family val="2"/>
          </rPr>
          <t xml:space="preserve">Planifier et développer, à l’échelle des territoires, une industrialisation durable qui profite à tous. </t>
        </r>
        <r>
          <rPr>
            <b/>
            <sz val="11"/>
            <color indexed="81"/>
            <rFont val="Verdana"/>
            <family val="2"/>
          </rPr>
          <t xml:space="preserve">
Pourquoi? </t>
        </r>
        <r>
          <rPr>
            <sz val="11"/>
            <color indexed="81"/>
            <rFont val="Verdana"/>
            <family val="2"/>
          </rPr>
          <t xml:space="preserve">Les infrastructures industrielles sont la résultante de décisions économiques et politiques. Par la suite, elles deviennent un facteur de développement qui influencent l’urbanisation et même la culture locale et régionale. Certaines industries qui opèrent selon des modes non durables peuvent être la source d’impacts négatifs sur les personnes, sur les écosystèmes et sur l’économie locale. </t>
        </r>
        <r>
          <rPr>
            <b/>
            <sz val="11"/>
            <color indexed="81"/>
            <rFont val="Verdana"/>
            <family val="2"/>
          </rPr>
          <t xml:space="preserve"> 
Comment? </t>
        </r>
        <r>
          <rPr>
            <sz val="11"/>
            <color indexed="81"/>
            <rFont val="Verdana"/>
            <family val="2"/>
          </rPr>
          <t>En modernisant les industries existantes afin qu’elles fassent une utilisation plus rationnelle des ressources. En ayant recours aux technologies et procédés industriels propres et respectueux de l’environnement. En augmentant la contribution des industries à l’emploi. En mettant en place des mécanismes pour maximiser les retombées locales. En favorisant la recherche pour le développement de technologies propres. En favorisant l’écologie industrielle.</t>
        </r>
        <r>
          <rPr>
            <sz val="9"/>
            <color indexed="81"/>
            <rFont val="Verdana"/>
            <family val="2"/>
          </rPr>
          <t xml:space="preserve">
</t>
        </r>
      </text>
    </comment>
    <comment ref="D11" authorId="2" shapeId="0" xr:uid="{00000000-0006-0000-0600-00000A000000}">
      <text>
        <r>
          <rPr>
            <b/>
            <sz val="11"/>
            <color indexed="81"/>
            <rFont val="Verdana"/>
            <family val="2"/>
          </rPr>
          <t xml:space="preserve">
Quoi?</t>
        </r>
        <r>
          <rPr>
            <sz val="11"/>
            <color indexed="81"/>
            <rFont val="Verdana"/>
            <family val="2"/>
          </rPr>
          <t xml:space="preserve"> S’assurer que les producteurs assument la responsabilité de leurs produits et de leurs impacts tout au long de leur cycle de vie.
 </t>
        </r>
        <r>
          <rPr>
            <b/>
            <sz val="11"/>
            <color indexed="81"/>
            <rFont val="Verdana"/>
            <family val="2"/>
          </rPr>
          <t>Pourquoi?</t>
        </r>
        <r>
          <rPr>
            <sz val="11"/>
            <color indexed="81"/>
            <rFont val="Verdana"/>
            <family val="2"/>
          </rPr>
          <t xml:space="preserve"> Les personnes et les organisations dont les actions génèrent de la pollution, dégradent l'environnement ou affectent négativement les communautés doivent assumer leur part des coûts des mesures de prévention, de réduction et de contrôle des impacts.
</t>
        </r>
        <r>
          <rPr>
            <b/>
            <sz val="11"/>
            <color indexed="81"/>
            <rFont val="Verdana"/>
            <family val="2"/>
          </rPr>
          <t>Comment?</t>
        </r>
        <r>
          <rPr>
            <sz val="11"/>
            <color indexed="81"/>
            <rFont val="Verdana"/>
            <family val="2"/>
          </rPr>
          <t xml:space="preserve"> En encadrant la responsabilité élargie des producteurs par des mécanismes règlementaires. En analysant l’ampleur, au cours du cycle de vie, des coûts générés par des externalités de production des biens et des services devant être assumés collectivement et que les producteurs ou les distributeurs compensent ces coûts. En s’assurant que la valeur des biens et des services reflète l’ensemble des coûts qu’ils occasionnent à la société durant tout leur cycle de vie. En déterminant les produits ou services pour lesquels une analyse du cycle de vie devrait être réalisée. En intégrant dans les analyses coûts/bénéfices des paramètres environnementaux et socio-sanitaires. En adoptant des mesures de compensation d’externalités (p. ex. compensation carbone) et en internalisant ces coûts. En appliquant le principes du pollueur-payeur. 
</t>
        </r>
        <r>
          <rPr>
            <sz val="9"/>
            <color indexed="81"/>
            <rFont val="Verdana"/>
            <family val="2"/>
          </rPr>
          <t xml:space="preserve">
</t>
        </r>
      </text>
    </comment>
    <comment ref="B13" authorId="2" shapeId="0" xr:uid="{00000000-0006-0000-0600-00000B000000}">
      <text>
        <r>
          <rPr>
            <sz val="11"/>
            <color indexed="81"/>
            <rFont val="Verdana"/>
            <family val="2"/>
          </rPr>
          <t xml:space="preserve">
</t>
        </r>
        <r>
          <rPr>
            <b/>
            <sz val="11"/>
            <color indexed="81"/>
            <rFont val="Verdana"/>
            <family val="2"/>
          </rPr>
          <t xml:space="preserve">Quoi? </t>
        </r>
        <r>
          <rPr>
            <sz val="11"/>
            <color indexed="81"/>
            <rFont val="Verdana"/>
            <family val="2"/>
          </rPr>
          <t>Introduire des changements dans les modes de consommation en vue de rendre ces derniers plus viables et plus responsables sur les plans social et environnemental.</t>
        </r>
        <r>
          <rPr>
            <b/>
            <sz val="11"/>
            <color indexed="81"/>
            <rFont val="Verdana"/>
            <family val="2"/>
          </rPr>
          <t xml:space="preserve">
 Pourquoi? </t>
        </r>
        <r>
          <rPr>
            <sz val="11"/>
            <color indexed="81"/>
            <rFont val="Verdana"/>
            <family val="2"/>
          </rPr>
          <t>Pour orienter  la consommation vers les biens, les produits et les services qui répondent à des besoins réels. Pour maximiser les retombées positives du développement économique liées à la consommation, tout en réduisant les impacts négatifs sur les personnes et sur l’environnement. Pour attribuer la charge réelle des coûts du cycle de vie à celui qui bénéficie du bien ou du service.</t>
        </r>
        <r>
          <rPr>
            <b/>
            <sz val="11"/>
            <color indexed="81"/>
            <rFont val="Verdana"/>
            <family val="2"/>
          </rPr>
          <t xml:space="preserve">
Comment? </t>
        </r>
        <r>
          <rPr>
            <sz val="11"/>
            <color indexed="81"/>
            <rFont val="Verdana"/>
            <family val="2"/>
          </rPr>
          <t>En limitant la consommation aux produits permettant la satisfaction des besoins réels. En évitant la consommation ostentatoire. En développant des approches économiques responsables et solidaires. En favorisant le développement de l'économie sociale. En favorisant les circuits courts allant des sites de production, aux centres de distribution, aux lieux de consommation. En mettant en place des mécanismes qui visent à réduire la demande plutôt qu’à augmenter l’offre. En appliquant le principe utilisateur-payeur.</t>
        </r>
        <r>
          <rPr>
            <b/>
            <sz val="11"/>
            <color indexed="81"/>
            <rFont val="Verdana"/>
            <family val="2"/>
          </rPr>
          <t xml:space="preserve">
</t>
        </r>
        <r>
          <rPr>
            <sz val="9"/>
            <color indexed="81"/>
            <rFont val="Verdana"/>
            <family val="2"/>
          </rPr>
          <t xml:space="preserve">
</t>
        </r>
      </text>
    </comment>
    <comment ref="D14" authorId="2" shapeId="0" xr:uid="{00000000-0006-0000-0600-00000C000000}">
      <text>
        <r>
          <rPr>
            <b/>
            <sz val="11"/>
            <color indexed="81"/>
            <rFont val="Verdana"/>
            <family val="2"/>
          </rPr>
          <t xml:space="preserve">
Quoi? </t>
        </r>
        <r>
          <rPr>
            <sz val="11"/>
            <color indexed="81"/>
            <rFont val="Verdana"/>
            <family val="2"/>
          </rPr>
          <t>Donner au plus grand nombre la possibilité d'utiliser des biens et services individuels ou collectifs, de façon exclusive ou collective.</t>
        </r>
        <r>
          <rPr>
            <b/>
            <sz val="11"/>
            <color indexed="81"/>
            <rFont val="Verdana"/>
            <family val="2"/>
          </rPr>
          <t xml:space="preserve">
Pourquoi? </t>
        </r>
        <r>
          <rPr>
            <sz val="11"/>
            <color indexed="81"/>
            <rFont val="Verdana"/>
            <family val="2"/>
          </rPr>
          <t>L’accès aux biens et services contribue à la qualité de vie par la sécurité qu’il apporte de pouvoir satisfaire ses besoins matériels.</t>
        </r>
        <r>
          <rPr>
            <b/>
            <sz val="11"/>
            <color indexed="81"/>
            <rFont val="Verdana"/>
            <family val="2"/>
          </rPr>
          <t xml:space="preserve"> 
Comment? </t>
        </r>
        <r>
          <rPr>
            <sz val="11"/>
            <color indexed="81"/>
            <rFont val="Verdana"/>
            <family val="2"/>
          </rPr>
          <t xml:space="preserve">En déployant les infrastructures nécessaires sur le territoire. En favorisant la réappropriation des biens collectifs, l’accessibilité aux bâtiments, aux infrastructures, aux équipements, etc. En donnant aux personnes les moyens financiers nécessaires pour accéder aux biens et services nécessaires à la satisfaction de leurs besoins. En favorisant les opportunités de location et d’usage collectif des biens. </t>
        </r>
        <r>
          <rPr>
            <b/>
            <sz val="11"/>
            <color indexed="81"/>
            <rFont val="Verdana"/>
            <family val="2"/>
          </rPr>
          <t xml:space="preserve">
</t>
        </r>
        <r>
          <rPr>
            <sz val="11"/>
            <color indexed="81"/>
            <rFont val="Verdana"/>
            <family val="2"/>
          </rPr>
          <t xml:space="preserve">
</t>
        </r>
        <r>
          <rPr>
            <sz val="9"/>
            <color indexed="81"/>
            <rFont val="Verdana"/>
            <family val="2"/>
          </rPr>
          <t xml:space="preserve">
 </t>
        </r>
      </text>
    </comment>
    <comment ref="D15" authorId="2" shapeId="0" xr:uid="{00000000-0006-0000-0600-00000D000000}">
      <text>
        <r>
          <rPr>
            <b/>
            <sz val="11"/>
            <color indexed="81"/>
            <rFont val="Verdana"/>
            <family val="2"/>
          </rPr>
          <t xml:space="preserve">
Quoi? </t>
        </r>
        <r>
          <rPr>
            <sz val="11"/>
            <color indexed="81"/>
            <rFont val="Verdana"/>
            <family val="2"/>
          </rPr>
          <t>Inciter les consommateurs, les organisations et les utilisateurs des biens et des services à consommer de façon responsable.</t>
        </r>
        <r>
          <rPr>
            <b/>
            <sz val="11"/>
            <color indexed="81"/>
            <rFont val="Verdana"/>
            <family val="2"/>
          </rPr>
          <t xml:space="preserve">
Pourquoi? </t>
        </r>
        <r>
          <rPr>
            <sz val="11"/>
            <color indexed="81"/>
            <rFont val="Verdana"/>
            <family val="2"/>
          </rPr>
          <t>L’amélioration des pratiques de consommation est une responsabilité partagée par les consommateurs et les producteurs, chacun ayant leurs obligations pour minimiser les impacts négatifs (sociaux, environnementaux et économiques) liés à leur consommation des biens et services requis.</t>
        </r>
        <r>
          <rPr>
            <b/>
            <sz val="11"/>
            <color indexed="81"/>
            <rFont val="Verdana"/>
            <family val="2"/>
          </rPr>
          <t xml:space="preserve">
Comment? </t>
        </r>
        <r>
          <rPr>
            <sz val="11"/>
            <color indexed="81"/>
            <rFont val="Verdana"/>
            <family val="2"/>
          </rPr>
          <t xml:space="preserve">En favorisant l’achat et l’utilisation de matériaux, de produits et de services respectueux des personnes et de l’environnement. En cherchant l’engagement des producteurs à prendre en compte les considérations sociales et environnementales dans leurs transactions. En offrant une information complète sur les produits et services. En prévoyant des mécanismes de recours et de rétroaction pour les consommateurs. En adoptant des lignes de conduite éthique en matière d'information. En faisant la promotion d’une consommation responsable. En adoptant des pratiques ou des politiques d’achats responsables. En analysant les besoins pour une réduction de la consommation. En favorisant les produits et services locaux ou issus du commerce équitable. En adoptant des politiques et des mesures de lutte contre le gaspillage alimentaire. </t>
        </r>
        <r>
          <rPr>
            <b/>
            <sz val="11"/>
            <color indexed="81"/>
            <rFont val="Verdana"/>
            <family val="2"/>
          </rPr>
          <t xml:space="preserve">
</t>
        </r>
      </text>
    </comment>
    <comment ref="D16" authorId="2" shapeId="0" xr:uid="{00000000-0006-0000-0600-00000E000000}">
      <text>
        <r>
          <rPr>
            <b/>
            <sz val="11"/>
            <color indexed="81"/>
            <rFont val="Verdana"/>
            <family val="2"/>
          </rPr>
          <t xml:space="preserve">
Quoi? </t>
        </r>
        <r>
          <rPr>
            <sz val="11"/>
            <color indexed="81"/>
            <rFont val="Verdana"/>
            <family val="2"/>
          </rPr>
          <t>Inciter les personnes et les organisations à investir de façon responsable.</t>
        </r>
        <r>
          <rPr>
            <b/>
            <sz val="11"/>
            <color indexed="81"/>
            <rFont val="Verdana"/>
            <family val="2"/>
          </rPr>
          <t xml:space="preserve">
Pourquoi? </t>
        </r>
        <r>
          <rPr>
            <sz val="11"/>
            <color indexed="81"/>
            <rFont val="Verdana"/>
            <family val="2"/>
          </rPr>
          <t xml:space="preserve">L’amélioration des pratiques d’investissement est une responsabilité partagée, chacun ayant leurs obligations pour minimiser les impacts négatifs (sociaux, environnementaux et économiques) liés à la qualité des investissements. </t>
        </r>
        <r>
          <rPr>
            <b/>
            <sz val="11"/>
            <color indexed="81"/>
            <rFont val="Verdana"/>
            <family val="2"/>
          </rPr>
          <t xml:space="preserve">
Comment? </t>
        </r>
        <r>
          <rPr>
            <sz val="11"/>
            <color indexed="81"/>
            <rFont val="Verdana"/>
            <family val="2"/>
          </rPr>
          <t>En effectuant des investissements éthiques ou socialement responsables. En suivant les principes d’investissement responsables pour les banques, les fonds de placements etc. En offrant une information complète sur les pratiques des entreprises incluent dans les fonds de placement.</t>
        </r>
        <r>
          <rPr>
            <b/>
            <sz val="11"/>
            <color indexed="81"/>
            <rFont val="Verdana"/>
            <family val="2"/>
          </rPr>
          <t xml:space="preserve">
</t>
        </r>
        <r>
          <rPr>
            <sz val="11"/>
            <color indexed="81"/>
            <rFont val="Verdana"/>
            <family val="2"/>
          </rPr>
          <t xml:space="preserve">
</t>
        </r>
        <r>
          <rPr>
            <sz val="9"/>
            <color indexed="81"/>
            <rFont val="Verdana"/>
            <family val="2"/>
          </rPr>
          <t xml:space="preserve">
 </t>
        </r>
      </text>
    </comment>
    <comment ref="B18" authorId="2" shapeId="0" xr:uid="{00000000-0006-0000-0600-00000F000000}">
      <text>
        <r>
          <rPr>
            <sz val="9"/>
            <color indexed="81"/>
            <rFont val="Verdana"/>
            <family val="2"/>
          </rPr>
          <t xml:space="preserve">
</t>
        </r>
        <r>
          <rPr>
            <b/>
            <sz val="11"/>
            <color indexed="81"/>
            <rFont val="Verdana"/>
            <family val="2"/>
          </rPr>
          <t xml:space="preserve">Quoi? </t>
        </r>
        <r>
          <rPr>
            <sz val="11"/>
            <color indexed="81"/>
            <rFont val="Verdana"/>
            <family val="2"/>
          </rPr>
          <t>Rechercher la rentabilité des activités dans une perspective de viabilité financière.</t>
        </r>
        <r>
          <rPr>
            <b/>
            <sz val="11"/>
            <color indexed="81"/>
            <rFont val="Verdana"/>
            <family val="2"/>
          </rPr>
          <t xml:space="preserve"> 
Pourquoi? </t>
        </r>
        <r>
          <rPr>
            <sz val="11"/>
            <color indexed="81"/>
            <rFont val="Verdana"/>
            <family val="2"/>
          </rPr>
          <t xml:space="preserve">La viabilité économique est une condition importante pour la réalisation et la pérennité de politiques, stratégies, programmes ou projets. 
</t>
        </r>
        <r>
          <rPr>
            <b/>
            <sz val="11"/>
            <color indexed="81"/>
            <rFont val="Verdana"/>
            <family val="2"/>
          </rPr>
          <t xml:space="preserve">
Comment? </t>
        </r>
        <r>
          <rPr>
            <sz val="11"/>
            <color indexed="81"/>
            <rFont val="Verdana"/>
            <family val="2"/>
          </rPr>
          <t>En développant une connaissance des besoins et des marchés, en assurant l’équilibre financier et en limitant les risques financiers.</t>
        </r>
        <r>
          <rPr>
            <sz val="9"/>
            <color indexed="81"/>
            <rFont val="Verdana"/>
            <family val="2"/>
          </rPr>
          <t xml:space="preserve">
</t>
        </r>
      </text>
    </comment>
    <comment ref="D19" authorId="2" shapeId="0" xr:uid="{00000000-0006-0000-0600-000010000000}">
      <text>
        <r>
          <rPr>
            <sz val="11"/>
            <color indexed="81"/>
            <rFont val="Verdana"/>
            <family val="2"/>
          </rPr>
          <t xml:space="preserve">
</t>
        </r>
        <r>
          <rPr>
            <b/>
            <sz val="11"/>
            <color indexed="81"/>
            <rFont val="Verdana"/>
            <family val="2"/>
          </rPr>
          <t xml:space="preserve">Quoi? </t>
        </r>
        <r>
          <rPr>
            <sz val="11"/>
            <color indexed="81"/>
            <rFont val="Verdana"/>
            <family val="2"/>
          </rPr>
          <t>S’assurer que le projet atteigne un bon niveau de viabilité économique.</t>
        </r>
        <r>
          <rPr>
            <b/>
            <sz val="11"/>
            <color indexed="81"/>
            <rFont val="Verdana"/>
            <family val="2"/>
          </rPr>
          <t xml:space="preserve">
Pourquoi? </t>
        </r>
        <r>
          <rPr>
            <sz val="11"/>
            <color indexed="81"/>
            <rFont val="Verdana"/>
            <family val="2"/>
          </rPr>
          <t>La viabilité économique est souvent garante de la réalisation et de la pérennité d’un projet ou d’une activité.</t>
        </r>
        <r>
          <rPr>
            <b/>
            <sz val="11"/>
            <color indexed="81"/>
            <rFont val="Verdana"/>
            <family val="2"/>
          </rPr>
          <t xml:space="preserve">
Comment? </t>
        </r>
        <r>
          <rPr>
            <sz val="11"/>
            <color indexed="81"/>
            <rFont val="Verdana"/>
            <family val="2"/>
          </rPr>
          <t>En développant une connaissance des besoins et des marchés. En évaluant les coûts globaux, incluant les coûts d’investissement (études, travaux, fonciers), d’opération (maintenance, entretien, exploitation) et de fin de vie du projet, en analysant les avantages et les bénéfices escomptés pour le projet, en effectuant des analyses coûts/bénéfices et en évaluant le retour sur investissement selon différents scénarios. En évaluant les possibilités d’évitement des coûts. En faisant la promotion d’une utilisation efficace des fonds.</t>
        </r>
        <r>
          <rPr>
            <b/>
            <sz val="11"/>
            <color indexed="81"/>
            <rFont val="Verdana"/>
            <family val="2"/>
          </rPr>
          <t xml:space="preserve">
</t>
        </r>
        <r>
          <rPr>
            <sz val="11"/>
            <color indexed="81"/>
            <rFont val="Verdana"/>
            <family val="2"/>
          </rPr>
          <t xml:space="preserve">
</t>
        </r>
      </text>
    </comment>
    <comment ref="D20" authorId="2" shapeId="0" xr:uid="{00000000-0006-0000-0600-000011000000}">
      <text>
        <r>
          <rPr>
            <sz val="11"/>
            <color indexed="81"/>
            <rFont val="Verdana"/>
            <family val="2"/>
          </rPr>
          <t xml:space="preserve">
</t>
        </r>
        <r>
          <rPr>
            <b/>
            <sz val="11"/>
            <color indexed="81"/>
            <rFont val="Verdana"/>
            <family val="2"/>
          </rPr>
          <t xml:space="preserve">Quoi? </t>
        </r>
        <r>
          <rPr>
            <sz val="11"/>
            <color indexed="81"/>
            <rFont val="Verdana"/>
            <family val="2"/>
          </rPr>
          <t>Mettre en place des actions et des mécanismes qui favorisent le financement responsable, diversifié et éthique des projets et des activités.</t>
        </r>
        <r>
          <rPr>
            <b/>
            <sz val="11"/>
            <color indexed="81"/>
            <rFont val="Verdana"/>
            <family val="2"/>
          </rPr>
          <t xml:space="preserve">
Pourquoi? </t>
        </r>
        <r>
          <rPr>
            <sz val="11"/>
            <color indexed="81"/>
            <rFont val="Verdana"/>
            <family val="2"/>
          </rPr>
          <t xml:space="preserve">Un financement diversifié et responsable d’un projet ou d’une activité permet de limiter les risques et de minimiser les impacts socioéconomiques négatifs associés à la nécessité de garantir les investissements en amont des revenus.  </t>
        </r>
        <r>
          <rPr>
            <b/>
            <sz val="11"/>
            <color indexed="81"/>
            <rFont val="Verdana"/>
            <family val="2"/>
          </rPr>
          <t xml:space="preserve">
Comment? </t>
        </r>
        <r>
          <rPr>
            <sz val="11"/>
            <color indexed="81"/>
            <rFont val="Verdana"/>
            <family val="2"/>
          </rPr>
          <t>En s’assurant d’obtenir le niveau de financement adéquat pour un projet ou une activité. En diversifiant les sources de financement des projets et des activités. En favorisant les sources de financement responsables. En favorisant le financement éthique.</t>
        </r>
        <r>
          <rPr>
            <b/>
            <sz val="11"/>
            <color indexed="81"/>
            <rFont val="Verdana"/>
            <family val="2"/>
          </rPr>
          <t xml:space="preserve">
</t>
        </r>
        <r>
          <rPr>
            <sz val="11"/>
            <color indexed="81"/>
            <rFont val="Verdana"/>
            <family val="2"/>
          </rPr>
          <t xml:space="preserve">
</t>
        </r>
      </text>
    </comment>
    <comment ref="D21" authorId="2" shapeId="0" xr:uid="{00000000-0006-0000-0600-000012000000}">
      <text>
        <r>
          <rPr>
            <sz val="11"/>
            <color indexed="81"/>
            <rFont val="Verdana"/>
            <family val="2"/>
          </rPr>
          <t xml:space="preserve">
</t>
        </r>
        <r>
          <rPr>
            <b/>
            <sz val="11"/>
            <color indexed="81"/>
            <rFont val="Verdana"/>
            <family val="2"/>
          </rPr>
          <t xml:space="preserve">Quoi? </t>
        </r>
        <r>
          <rPr>
            <sz val="11"/>
            <color indexed="81"/>
            <rFont val="Verdana"/>
            <family val="2"/>
          </rPr>
          <t xml:space="preserve">Évaluer et limiter les risques financiers associés à la réalisation du projet. </t>
        </r>
        <r>
          <rPr>
            <b/>
            <sz val="11"/>
            <color indexed="81"/>
            <rFont val="Verdana"/>
            <family val="2"/>
          </rPr>
          <t xml:space="preserve">
Pourquoi? </t>
        </r>
        <r>
          <rPr>
            <sz val="11"/>
            <color indexed="81"/>
            <rFont val="Verdana"/>
            <family val="2"/>
          </rPr>
          <t>Pour éviter des impacts économiques négatifs pour les générations actuelles et futures.</t>
        </r>
        <r>
          <rPr>
            <b/>
            <sz val="11"/>
            <color indexed="81"/>
            <rFont val="Verdana"/>
            <family val="2"/>
          </rPr>
          <t xml:space="preserve">
Comment? </t>
        </r>
        <r>
          <rPr>
            <sz val="11"/>
            <color indexed="81"/>
            <rFont val="Verdana"/>
            <family val="2"/>
          </rPr>
          <t>En effectuant une analyse rigoureuse du contexte, en analysant les effets d'autres activités. En adaptant les politiques, stratégies, programmes et projets aux capacités financières actuelles de l'initiateur. En proposant un bilan financier équilibré, tant pour les fonds publics que privés. En évaluant les risques financiers encourus, en les limitant et en les partageant. En utilisant les bons outils financiers, en respectant les normes comptables et financières. En favorisant la sécurité des biens, en améliorant les garanties de ressources financières.</t>
        </r>
        <r>
          <rPr>
            <b/>
            <sz val="11"/>
            <color indexed="81"/>
            <rFont val="Verdana"/>
            <family val="2"/>
          </rPr>
          <t xml:space="preserve">
</t>
        </r>
      </text>
    </comment>
    <comment ref="D22" authorId="2" shapeId="0" xr:uid="{00000000-0006-0000-0600-000013000000}">
      <text>
        <r>
          <rPr>
            <sz val="11"/>
            <color indexed="81"/>
            <rFont val="Verdana"/>
            <family val="2"/>
          </rPr>
          <t xml:space="preserve">
</t>
        </r>
        <r>
          <rPr>
            <b/>
            <sz val="11"/>
            <color indexed="81"/>
            <rFont val="Verdana"/>
            <family val="2"/>
          </rPr>
          <t xml:space="preserve">Quoi? </t>
        </r>
        <r>
          <rPr>
            <sz val="11"/>
            <color indexed="81"/>
            <rFont val="Verdana"/>
            <family val="2"/>
          </rPr>
          <t>Mettre en place des actions et des mécanismes qui permettent de maintenir la rémunération du capital dans des limites acceptables</t>
        </r>
        <r>
          <rPr>
            <b/>
            <sz val="11"/>
            <color indexed="81"/>
            <rFont val="Verdana"/>
            <family val="2"/>
          </rPr>
          <t xml:space="preserve">.
Pourquoi? </t>
        </r>
        <r>
          <rPr>
            <sz val="11"/>
            <color indexed="81"/>
            <rFont val="Verdana"/>
            <family val="2"/>
          </rPr>
          <t xml:space="preserve">Le capital est une composante importante de la capacité d'entreprendre et la rémunération du capital accroît les risques financiers pour les entrepreneurs. La rémunération du capital ne doit pas limiter l’accession de la majorité aux moyens de créer de la richesse. </t>
        </r>
        <r>
          <rPr>
            <b/>
            <sz val="11"/>
            <color indexed="81"/>
            <rFont val="Verdana"/>
            <family val="2"/>
          </rPr>
          <t xml:space="preserve">
Comment? </t>
        </r>
        <r>
          <rPr>
            <sz val="11"/>
            <color indexed="81"/>
            <rFont val="Verdana"/>
            <family val="2"/>
          </rPr>
          <t xml:space="preserve">En utilisant des mécanismes visant à limiter la rémunération du capital. En plafonnant les taux d’intérêt. En maintenant un équilibre entre la rémunération du capital et celle du travail. En favorisant les taux d’intérêt légèrement plus élevés que le taux d’inflation. En facilitant l'accès au microcrédit pour les populations n'ayant pas accès au crédit usuel. </t>
        </r>
        <r>
          <rPr>
            <b/>
            <sz val="11"/>
            <color indexed="81"/>
            <rFont val="Verdana"/>
            <family val="2"/>
          </rPr>
          <t xml:space="preserve">
</t>
        </r>
        <r>
          <rPr>
            <sz val="11"/>
            <color indexed="81"/>
            <rFont val="Verdana"/>
            <family val="2"/>
          </rPr>
          <t xml:space="preserve">
</t>
        </r>
      </text>
    </comment>
    <comment ref="B24" authorId="2" shapeId="0" xr:uid="{00000000-0006-0000-0600-000014000000}">
      <text>
        <r>
          <rPr>
            <sz val="9"/>
            <color indexed="81"/>
            <rFont val="Verdana"/>
            <family val="2"/>
          </rPr>
          <t xml:space="preserve">
</t>
        </r>
        <r>
          <rPr>
            <b/>
            <sz val="11"/>
            <color indexed="81"/>
            <rFont val="Verdana"/>
            <family val="2"/>
          </rPr>
          <t xml:space="preserve">Quoi? </t>
        </r>
        <r>
          <rPr>
            <sz val="11"/>
            <color indexed="81"/>
            <rFont val="Verdana"/>
            <family val="2"/>
          </rPr>
          <t xml:space="preserve">Viser le plein emploi et garantir à toutes les femmes et à tous les hommes, y compris les jeunes et les personnes handicapées, un revenu et un travail décents et un salaire égal pour un travail de valeur égale.  </t>
        </r>
        <r>
          <rPr>
            <b/>
            <sz val="11"/>
            <color indexed="81"/>
            <rFont val="Verdana"/>
            <family val="2"/>
          </rPr>
          <t xml:space="preserve"> 
Pourquoi? </t>
        </r>
        <r>
          <rPr>
            <sz val="11"/>
            <color indexed="81"/>
            <rFont val="Verdana"/>
            <family val="2"/>
          </rPr>
          <t xml:space="preserve">L’activité humaine permet d’améliorer la valeur des ressources et des biens qu’elle contribue à transformer. Cette augmentation de valeur devrait se concrétiser par la création d’emplois rémunérés adéquatement. </t>
        </r>
        <r>
          <rPr>
            <b/>
            <sz val="11"/>
            <color indexed="81"/>
            <rFont val="Verdana"/>
            <family val="2"/>
          </rPr>
          <t xml:space="preserve">
Comment? </t>
        </r>
        <r>
          <rPr>
            <sz val="11"/>
            <color indexed="81"/>
            <rFont val="Verdana"/>
            <family val="2"/>
          </rPr>
          <t xml:space="preserve">En mettant l’accent sur les secteurs à forte valeur ajoutée. en favorisant la rétention de la main-d’œuvre. En s’assurant que la transformation des ressources et des écosystèmes s’accompagne de la création de valeur ajoutée par les compétences des personnes qui y oeuvrent. </t>
        </r>
        <r>
          <rPr>
            <sz val="9"/>
            <color indexed="81"/>
            <rFont val="Verdana"/>
            <family val="2"/>
          </rPr>
          <t xml:space="preserve">
</t>
        </r>
      </text>
    </comment>
    <comment ref="D25" authorId="2" shapeId="0" xr:uid="{00000000-0006-0000-0600-000015000000}">
      <text>
        <r>
          <rPr>
            <sz val="9"/>
            <color indexed="81"/>
            <rFont val="Verdana"/>
            <family val="2"/>
          </rPr>
          <t xml:space="preserve">
</t>
        </r>
        <r>
          <rPr>
            <b/>
            <sz val="11"/>
            <color indexed="81"/>
            <rFont val="Verdana"/>
            <family val="2"/>
          </rPr>
          <t xml:space="preserve">Quoi? </t>
        </r>
        <r>
          <rPr>
            <sz val="11"/>
            <color indexed="81"/>
            <rFont val="Verdana"/>
            <family val="2"/>
          </rPr>
          <t>Maintenir ou créer des emplois de qualité pour chacun.</t>
        </r>
        <r>
          <rPr>
            <b/>
            <sz val="11"/>
            <color indexed="81"/>
            <rFont val="Verdana"/>
            <family val="2"/>
          </rPr>
          <t xml:space="preserve">
Pourquoi? </t>
        </r>
        <r>
          <rPr>
            <sz val="11"/>
            <color indexed="81"/>
            <rFont val="Verdana"/>
            <family val="2"/>
          </rPr>
          <t xml:space="preserve">Pour que le développement économique profite à tous et à toutes. Pour que des opportunités de développement permettent aux travailleurs de vivre correctement (au dessus du seuil de pauvreté national).  </t>
        </r>
        <r>
          <rPr>
            <b/>
            <sz val="11"/>
            <color indexed="81"/>
            <rFont val="Verdana"/>
            <family val="2"/>
          </rPr>
          <t xml:space="preserve">
Comment? </t>
        </r>
        <r>
          <rPr>
            <sz val="11"/>
            <color indexed="81"/>
            <rFont val="Verdana"/>
            <family val="2"/>
          </rPr>
          <t>En mettant en place des politiques de développement économique. En favoriser l’accès à une occupation pour chacun. En mettant l’accent sur les secteurs à forte valeur ajoutée et à forte intensité de main-d’œuvre. En offrant une chance égale aux hommes et aux femmes, ainsi qu’aux minorités culturelles d’accéder à l’emploi. En établissant un salaire minimum à la hauteur du niveau de vie du territoire.</t>
        </r>
        <r>
          <rPr>
            <b/>
            <sz val="11"/>
            <color indexed="81"/>
            <rFont val="Verdana"/>
            <family val="2"/>
          </rPr>
          <t xml:space="preserve">
</t>
        </r>
        <r>
          <rPr>
            <sz val="9"/>
            <color indexed="81"/>
            <rFont val="Verdana"/>
            <family val="2"/>
          </rPr>
          <t xml:space="preserve">
</t>
        </r>
      </text>
    </comment>
    <comment ref="D26" authorId="2" shapeId="0" xr:uid="{00000000-0006-0000-0600-000016000000}">
      <text>
        <r>
          <rPr>
            <sz val="11"/>
            <color indexed="81"/>
            <rFont val="Verdana"/>
            <family val="2"/>
          </rPr>
          <t xml:space="preserve">
</t>
        </r>
        <r>
          <rPr>
            <b/>
            <sz val="11"/>
            <color indexed="81"/>
            <rFont val="Verdana"/>
            <family val="2"/>
          </rPr>
          <t>Quoi?</t>
        </r>
        <r>
          <rPr>
            <sz val="11"/>
            <color indexed="81"/>
            <rFont val="Verdana"/>
            <family val="2"/>
          </rPr>
          <t xml:space="preserve"> Offrir un milieu de travail valorisant et de saines conditions de travail.</t>
        </r>
        <r>
          <rPr>
            <b/>
            <sz val="11"/>
            <color indexed="81"/>
            <rFont val="Verdana"/>
            <family val="2"/>
          </rPr>
          <t xml:space="preserve">
 Pourquoi? </t>
        </r>
        <r>
          <rPr>
            <sz val="11"/>
            <color indexed="81"/>
            <rFont val="Verdana"/>
            <family val="2"/>
          </rPr>
          <t>Pour que les travailleurs puissent évoluer dans un climat de travail agréable, pour favoriser la rétention de la main d’œuvre, ainsi que favoriser une participation accrue des employés.</t>
        </r>
        <r>
          <rPr>
            <b/>
            <sz val="11"/>
            <color indexed="81"/>
            <rFont val="Verdana"/>
            <family val="2"/>
          </rPr>
          <t xml:space="preserve">
Comment? </t>
        </r>
        <r>
          <rPr>
            <sz val="11"/>
            <color indexed="81"/>
            <rFont val="Verdana"/>
            <family val="2"/>
          </rPr>
          <t>En offrant des avantages sociaux (horaires, congés, assurances, remboursements, soutien au bénévolat, conciliation travail-famille-études, régimes de retraite). En œuvrant à la création d’une ambiance de travail agréable, harmonieuse, respectueuse. En adoptant des politiques sur le climat de travail (contre le harcèlement par exemple).</t>
        </r>
        <r>
          <rPr>
            <b/>
            <sz val="11"/>
            <color indexed="81"/>
            <rFont val="Verdana"/>
            <family val="2"/>
          </rPr>
          <t xml:space="preserve">
</t>
        </r>
        <r>
          <rPr>
            <sz val="9"/>
            <color indexed="81"/>
            <rFont val="Verdana"/>
            <family val="2"/>
          </rPr>
          <t xml:space="preserve">
</t>
        </r>
      </text>
    </comment>
    <comment ref="B28" authorId="2" shapeId="0" xr:uid="{00000000-0006-0000-0600-000017000000}">
      <text>
        <r>
          <rPr>
            <sz val="11"/>
            <color indexed="81"/>
            <rFont val="Verdana"/>
            <family val="2"/>
          </rPr>
          <t xml:space="preserve">
</t>
        </r>
        <r>
          <rPr>
            <b/>
            <sz val="11"/>
            <color indexed="81"/>
            <rFont val="Verdana"/>
            <family val="2"/>
          </rPr>
          <t xml:space="preserve">Quoi? </t>
        </r>
        <r>
          <rPr>
            <sz val="11"/>
            <color indexed="81"/>
            <rFont val="Verdana"/>
            <family val="2"/>
          </rPr>
          <t xml:space="preserve">L’activité économique permet d’améliorer la valeur ajoutée aux ressources qu’elle transforme et met en marché sous forme de biens ou de services, ce qui devrait se traduire par une augmentation de la richesse collective. La richesse doit considérer toutes les formes de capitaux (écologiques, humains, sociaux, infrastructures). La prospérité réfère à une période de croissance globale de la richesse qui s’accompagne d’une amélioration de la qualité de vie.  </t>
        </r>
        <r>
          <rPr>
            <b/>
            <sz val="11"/>
            <color indexed="81"/>
            <rFont val="Verdana"/>
            <family val="2"/>
          </rPr>
          <t xml:space="preserve"> 
Pourquoi? </t>
        </r>
        <r>
          <rPr>
            <sz val="11"/>
            <color indexed="81"/>
            <rFont val="Verdana"/>
            <family val="2"/>
          </rPr>
          <t>L’augmentation de la richesse collective est une étape préalable à la redistribution équitable, afin de permettre à tous de satisfaire à leurs besoins. La considération de l’ensemble des capitaux qui constitue la richesse assure que l’augmentation d’un capital, exprimé sous sa forme économique, ne se fasse pas au détriment des autres formes de capitaux.</t>
        </r>
        <r>
          <rPr>
            <b/>
            <sz val="11"/>
            <color indexed="81"/>
            <rFont val="Verdana"/>
            <family val="2"/>
          </rPr>
          <t xml:space="preserve">  
Comment? </t>
        </r>
        <r>
          <rPr>
            <sz val="11"/>
            <color indexed="81"/>
            <rFont val="Verdana"/>
            <family val="2"/>
          </rPr>
          <t xml:space="preserve">En s’assurant que la transformation des ressources et des écosystèmes s’accompagne d’une augmentation de leur valeur économique totale (VET). En maintenant et améliorant les mécanismes économiques qui permettent aux sociétés humaines de satisfaire leurs besoins par des échanges de leurs avantages comparatifs. En reconnaissant la VET des services écosystémqiues.
</t>
        </r>
        <r>
          <rPr>
            <sz val="9"/>
            <color indexed="81"/>
            <rFont val="Verdana"/>
            <family val="2"/>
          </rPr>
          <t xml:space="preserve">
</t>
        </r>
      </text>
    </comment>
    <comment ref="D29" authorId="2" shapeId="0" xr:uid="{00000000-0006-0000-0600-000018000000}">
      <text>
        <r>
          <rPr>
            <sz val="9"/>
            <color indexed="81"/>
            <rFont val="Verdana"/>
            <family val="2"/>
          </rPr>
          <t xml:space="preserve">
</t>
        </r>
        <r>
          <rPr>
            <b/>
            <sz val="11"/>
            <color indexed="81"/>
            <rFont val="Verdana"/>
            <family val="2"/>
          </rPr>
          <t xml:space="preserve">Quoi? </t>
        </r>
        <r>
          <rPr>
            <sz val="11"/>
            <color indexed="81"/>
            <rFont val="Verdana"/>
            <family val="2"/>
          </rPr>
          <t xml:space="preserve">Maintenir et améliorer les divers mécanismes économiques qui permettent aux sociétés humaines d’effectuer des échanges de biens, de services et de capitaux. </t>
        </r>
        <r>
          <rPr>
            <b/>
            <sz val="11"/>
            <color indexed="81"/>
            <rFont val="Verdana"/>
            <family val="2"/>
          </rPr>
          <t xml:space="preserve">
Pourquoi? </t>
        </r>
        <r>
          <rPr>
            <sz val="11"/>
            <color indexed="81"/>
            <rFont val="Verdana"/>
            <family val="2"/>
          </rPr>
          <t>L'activité économique est une résultante d'une société qui fait des échanges entre producteurs et consommateurs. Il faut stimuler les échanges, mais en s’assurant que ceux-ci ne sont pas contre-productifs pour le développement durable.</t>
        </r>
        <r>
          <rPr>
            <b/>
            <sz val="11"/>
            <color indexed="81"/>
            <rFont val="Verdana"/>
            <family val="2"/>
          </rPr>
          <t xml:space="preserve">
Comment? </t>
        </r>
        <r>
          <rPr>
            <sz val="11"/>
            <color indexed="81"/>
            <rFont val="Verdana"/>
            <family val="2"/>
          </rPr>
          <t>En mettant en place des mécanismes qui favorisent et encadrent les échanges. En assurant une gestion sécuritaire, fiable et profitable des échanges, sous la responsabilité d’institutions capables d’en assurer l’optimisation, dans le respect des gens et de l’environnement, pour les faire fructifier pour les générations à venir</t>
        </r>
        <r>
          <rPr>
            <b/>
            <sz val="11"/>
            <color indexed="81"/>
            <rFont val="Verdana"/>
            <family val="2"/>
          </rPr>
          <t xml:space="preserve">.
</t>
        </r>
        <r>
          <rPr>
            <sz val="11"/>
            <color indexed="81"/>
            <rFont val="Verdana"/>
            <family val="2"/>
          </rPr>
          <t>.</t>
        </r>
        <r>
          <rPr>
            <sz val="9"/>
            <color indexed="81"/>
            <rFont val="Verdana"/>
            <family val="2"/>
          </rPr>
          <t xml:space="preserve">
</t>
        </r>
      </text>
    </comment>
    <comment ref="D30" authorId="2" shapeId="0" xr:uid="{00000000-0006-0000-0600-000019000000}">
      <text>
        <r>
          <rPr>
            <sz val="11"/>
            <color indexed="81"/>
            <rFont val="Verdana"/>
            <family val="2"/>
          </rPr>
          <t xml:space="preserve">
</t>
        </r>
        <r>
          <rPr>
            <b/>
            <sz val="11"/>
            <color indexed="81"/>
            <rFont val="Verdana"/>
            <family val="2"/>
          </rPr>
          <t>Quoi?</t>
        </r>
        <r>
          <rPr>
            <sz val="11"/>
            <color indexed="81"/>
            <rFont val="Verdana"/>
            <family val="2"/>
          </rPr>
          <t xml:space="preserve"> Mettre en place des mesures favorisant une croissance de la richesse, en considérant toutes les formes de capitaux (écologiques, humains, sociaux, infrastructures) avec le calcul de la valeur économique totale (VET). 
</t>
        </r>
        <r>
          <rPr>
            <b/>
            <sz val="11"/>
            <color indexed="81"/>
            <rFont val="Verdana"/>
            <family val="2"/>
          </rPr>
          <t>Pourquoi?</t>
        </r>
        <r>
          <rPr>
            <sz val="11"/>
            <color indexed="81"/>
            <rFont val="Verdana"/>
            <family val="2"/>
          </rPr>
          <t xml:space="preserve"> La croissance de la richesse est un facteur de prospérité. La considération de l’ensemble des capitaux qui constitue la richesse assure que l’augmentation d’un capital, souvent économique, ne se fasse pas aux détriments des autres formes de capitaux. 
</t>
        </r>
        <r>
          <rPr>
            <b/>
            <sz val="11"/>
            <color indexed="81"/>
            <rFont val="Verdana"/>
            <family val="2"/>
          </rPr>
          <t>Comment?</t>
        </r>
        <r>
          <rPr>
            <sz val="11"/>
            <color indexed="81"/>
            <rFont val="Verdana"/>
            <family val="2"/>
          </rPr>
          <t xml:space="preserve"> En mettant en place des politiques de développement qui soutiennent les activités productives. En augmentant les conditions de vie humaine. En tentant de réduire le taux de chômage. En contribuant au développement et au renseignement d’indicateurs économiques holistiques tels que l’indice de développement humain et l’indice de progrès véritable et la VET. 
</t>
        </r>
      </text>
    </comment>
    <comment ref="D31" authorId="2" shapeId="0" xr:uid="{00000000-0006-0000-0600-00001A000000}">
      <text>
        <r>
          <rPr>
            <sz val="9"/>
            <color indexed="81"/>
            <rFont val="Verdana"/>
            <family val="2"/>
          </rPr>
          <t xml:space="preserve">
</t>
        </r>
        <r>
          <rPr>
            <b/>
            <sz val="11"/>
            <color indexed="81"/>
            <rFont val="Verdana"/>
            <family val="2"/>
          </rPr>
          <t xml:space="preserve">Quoi? </t>
        </r>
        <r>
          <rPr>
            <sz val="11"/>
            <color indexed="81"/>
            <rFont val="Verdana"/>
            <family val="2"/>
          </rPr>
          <t xml:space="preserve">Mettre en œuvre des pratiques de tourisme durable, respectueuses des personnes et de l’environnement.  </t>
        </r>
        <r>
          <rPr>
            <b/>
            <sz val="11"/>
            <color indexed="81"/>
            <rFont val="Verdana"/>
            <family val="2"/>
          </rPr>
          <t xml:space="preserve">
Pourquoi? </t>
        </r>
        <r>
          <rPr>
            <sz val="11"/>
            <color indexed="81"/>
            <rFont val="Verdana"/>
            <family val="2"/>
          </rPr>
          <t xml:space="preserve">Le tourisme est la plus importante activité économique dans le monde et sa croissance est plus rapide que celle de la plupart des domaines de l’économie. Le tourisme est une activité majeure pour plusieurs territoires, mais il peut s’accompagner de conséquences néfastes sur les écosystèmes, sur l’économie et sur la culture locale.  </t>
        </r>
        <r>
          <rPr>
            <b/>
            <sz val="11"/>
            <color indexed="81"/>
            <rFont val="Verdana"/>
            <family val="2"/>
          </rPr>
          <t xml:space="preserve">
Comment? </t>
        </r>
        <r>
          <rPr>
            <sz val="11"/>
            <color indexed="81"/>
            <rFont val="Verdana"/>
            <family val="2"/>
          </rPr>
          <t xml:space="preserve">En respectant la capacité de support des écosystèmes et des communautés visités. En respectant les traits socioculturels des populations. En préservant le patrimoine naturel et culturel pour une mise en valeur sur le long terme. En optimisant les retombées économiques du tourisme à l’échelle locale. </t>
        </r>
      </text>
    </comment>
    <comment ref="D32" authorId="2" shapeId="0" xr:uid="{00000000-0006-0000-0600-00001B000000}">
      <text>
        <r>
          <rPr>
            <sz val="9"/>
            <color indexed="81"/>
            <rFont val="Verdana"/>
            <family val="2"/>
          </rPr>
          <t xml:space="preserve">
</t>
        </r>
        <r>
          <rPr>
            <b/>
            <sz val="11"/>
            <color indexed="81"/>
            <rFont val="Verdana"/>
            <family val="2"/>
          </rPr>
          <t xml:space="preserve">Quoi? </t>
        </r>
        <r>
          <rPr>
            <sz val="11"/>
            <color indexed="81"/>
            <rFont val="Verdana"/>
            <family val="2"/>
          </rPr>
          <t xml:space="preserve">Mettre en place des mécanismes qui permettent de limiter les possibilités de fuites de capitaux associés par exemple à la délocalisation d’activités économiques, à l’évitement et à l’évasion fiscale. </t>
        </r>
        <r>
          <rPr>
            <b/>
            <sz val="11"/>
            <color indexed="81"/>
            <rFont val="Verdana"/>
            <family val="2"/>
          </rPr>
          <t xml:space="preserve">
Pourquoi?</t>
        </r>
        <r>
          <rPr>
            <sz val="11"/>
            <color indexed="81"/>
            <rFont val="Verdana"/>
            <family val="2"/>
          </rPr>
          <t xml:space="preserve"> La fuite des capitaux coûte cher à la société en détournant de l’argent et des mécanismes productifs qui pourraient servir à subvenir aux moyens des plus démunis et soutenir la capacité des états de maintenir des biens et services collectifs à long terme. </t>
        </r>
        <r>
          <rPr>
            <b/>
            <sz val="11"/>
            <color indexed="81"/>
            <rFont val="Verdana"/>
            <family val="2"/>
          </rPr>
          <t xml:space="preserve">
Comment? </t>
        </r>
        <r>
          <rPr>
            <sz val="11"/>
            <color indexed="81"/>
            <rFont val="Verdana"/>
            <family val="2"/>
          </rPr>
          <t xml:space="preserve">En mettant en place des mécanismes de surveillance et de suivi au niveau économique. En encadrant les mécanismes d’évitement fiscal. En appliquant les lois en vigueur et en mettant en place des mesures exemplaires pour les contrevenants. En coopérant à l’échelle internationale pour limiter les possibilités de recours aux paradis fiscaux. </t>
        </r>
        <r>
          <rPr>
            <sz val="9"/>
            <color indexed="81"/>
            <rFont val="Verdana"/>
            <family val="2"/>
          </rPr>
          <t xml:space="preserve">
</t>
        </r>
      </text>
    </comment>
    <comment ref="B34" authorId="2" shapeId="0" xr:uid="{00000000-0006-0000-0600-00001C000000}">
      <text>
        <r>
          <rPr>
            <sz val="11"/>
            <color indexed="81"/>
            <rFont val="Verdana"/>
            <family val="2"/>
          </rPr>
          <t xml:space="preserve">
</t>
        </r>
        <r>
          <rPr>
            <b/>
            <sz val="11"/>
            <color indexed="81"/>
            <rFont val="Verdana"/>
            <family val="2"/>
          </rPr>
          <t xml:space="preserve">Quoi? </t>
        </r>
        <r>
          <rPr>
            <sz val="11"/>
            <color indexed="81"/>
            <rFont val="Verdana"/>
            <family val="2"/>
          </rPr>
          <t>Favoriser un approvisionnement suffisant en énergie tout en minimisant les impacts de la production, de la distribution et de la consommation d’énergie.</t>
        </r>
        <r>
          <rPr>
            <b/>
            <sz val="11"/>
            <color indexed="81"/>
            <rFont val="Verdana"/>
            <family val="2"/>
          </rPr>
          <t xml:space="preserve">
Pourquoi? </t>
        </r>
        <r>
          <rPr>
            <sz val="11"/>
            <color indexed="81"/>
            <rFont val="Verdana"/>
            <family val="2"/>
          </rPr>
          <t xml:space="preserve">L’approvisionnement en énergie est indispensable à tous les niveaux de la société pour la satisfaction de besoins aussi essentiels que la cuisson, l’éclairage, l’accès à l’eau ou le chauffage. Toute production d’énergie aura des conséquences environnementales, sociales et économiques, qui doivent être mesurées, maîtrisées et limitées. </t>
        </r>
        <r>
          <rPr>
            <b/>
            <sz val="11"/>
            <color indexed="81"/>
            <rFont val="Verdana"/>
            <family val="2"/>
          </rPr>
          <t xml:space="preserve">
Comment? </t>
        </r>
        <r>
          <rPr>
            <sz val="11"/>
            <color indexed="81"/>
            <rFont val="Verdana"/>
            <family val="2"/>
          </rPr>
          <t>En utilisant l’énergie de façon efficace et en privilégiant les formes d’énergie aux moindres impacts, en considérant les besoins et le contexte.</t>
        </r>
        <r>
          <rPr>
            <b/>
            <sz val="11"/>
            <color indexed="81"/>
            <rFont val="Verdana"/>
            <family val="2"/>
          </rPr>
          <t xml:space="preserve">
</t>
        </r>
        <r>
          <rPr>
            <sz val="9"/>
            <color indexed="81"/>
            <rFont val="Verdana"/>
            <family val="2"/>
          </rPr>
          <t xml:space="preserve">
</t>
        </r>
      </text>
    </comment>
    <comment ref="D35" authorId="2" shapeId="0" xr:uid="{00000000-0006-0000-0600-00001D000000}">
      <text>
        <r>
          <rPr>
            <sz val="9"/>
            <color indexed="81"/>
            <rFont val="Verdana"/>
            <family val="2"/>
          </rPr>
          <t xml:space="preserve">
</t>
        </r>
        <r>
          <rPr>
            <b/>
            <sz val="11"/>
            <color indexed="81"/>
            <rFont val="Verdana"/>
            <family val="2"/>
          </rPr>
          <t xml:space="preserve">Quoi? </t>
        </r>
        <r>
          <rPr>
            <sz val="11"/>
            <color indexed="81"/>
            <rFont val="Verdana"/>
            <family val="2"/>
          </rPr>
          <t xml:space="preserve">Garantir l’accès de tous à des services énergétiques fiables,
durables et modernes, à un coût abordable, peu importe l’endroit et les conditions.  
</t>
        </r>
        <r>
          <rPr>
            <b/>
            <sz val="11"/>
            <color indexed="81"/>
            <rFont val="Verdana"/>
            <family val="2"/>
          </rPr>
          <t xml:space="preserve">
Pourquoi?</t>
        </r>
        <r>
          <rPr>
            <sz val="11"/>
            <color indexed="81"/>
            <rFont val="Verdana"/>
            <family val="2"/>
          </rPr>
          <t xml:space="preserve"> La capacité de satisfaire les besoins humains dépend de l’accès à l’énergie. L’accès à des sources d’énergie fiables, modernes et abordables améliore la capacité de chacun de subvenir à ses besoins, tout en limitant les augmentations d’émissions de GES, il convient d’augmenter la production d’énergie renouvelable partout où c’est possible.</t>
        </r>
        <r>
          <rPr>
            <b/>
            <sz val="11"/>
            <color indexed="81"/>
            <rFont val="Verdana"/>
            <family val="2"/>
          </rPr>
          <t xml:space="preserve"> 
Comment? </t>
        </r>
        <r>
          <rPr>
            <sz val="11"/>
            <color indexed="81"/>
            <rFont val="Verdana"/>
            <family val="2"/>
          </rPr>
          <t xml:space="preserve">En développant de nouvelles infrastructures de production et de distribution d’énergie. En électrifiant les populations rurales et éloignées. En favorisant la production décentralisée. En favorisant la recherche, en investissant dans des infrastructures et les technologies énergétiques. En accroissant la part de l’énergie renouvelable dans le mix énergétique.  </t>
        </r>
        <r>
          <rPr>
            <b/>
            <sz val="11"/>
            <color indexed="81"/>
            <rFont val="Verdana"/>
            <family val="2"/>
          </rPr>
          <t xml:space="preserve">
</t>
        </r>
      </text>
    </comment>
    <comment ref="D36" authorId="2" shapeId="0" xr:uid="{00000000-0006-0000-0600-00001E000000}">
      <text>
        <r>
          <rPr>
            <sz val="11"/>
            <color indexed="81"/>
            <rFont val="Verdana"/>
            <family val="2"/>
          </rPr>
          <t xml:space="preserve">
</t>
        </r>
        <r>
          <rPr>
            <b/>
            <sz val="11"/>
            <color indexed="81"/>
            <rFont val="Verdana"/>
            <family val="2"/>
          </rPr>
          <t xml:space="preserve">Quoi? </t>
        </r>
        <r>
          <rPr>
            <sz val="11"/>
            <color indexed="81"/>
            <rFont val="Verdana"/>
            <family val="2"/>
          </rPr>
          <t xml:space="preserve">Selon l’utilisation prévue, favoriser les formes d’énergie qui ont le moins d’impacts négatifs sur les écosystèmes et sur les populations, en considérant la production, la distribution et la consommation. </t>
        </r>
        <r>
          <rPr>
            <b/>
            <sz val="11"/>
            <color indexed="81"/>
            <rFont val="Verdana"/>
            <family val="2"/>
          </rPr>
          <t xml:space="preserve">
 Pourquoi? </t>
        </r>
        <r>
          <rPr>
            <sz val="11"/>
            <color indexed="81"/>
            <rFont val="Verdana"/>
            <family val="2"/>
          </rPr>
          <t xml:space="preserve">Certaines sources et certains vecteurs d’énergie ont des impacts plus importants sur l’environnement ou sur les communautés. La société actuelle est dépendante des sources d’énergie fossiles, qui sont vouées à l’épuisement et qui sont responsables d’émissions de gaz à effet de serre (GES) provoquant des changements climatiques. Le transport d’énergie sur de grandes distances provoque également des impacts environnementaux, sociaux et économiques. </t>
        </r>
        <r>
          <rPr>
            <b/>
            <sz val="11"/>
            <color indexed="81"/>
            <rFont val="Verdana"/>
            <family val="2"/>
          </rPr>
          <t xml:space="preserve">
Comment?</t>
        </r>
        <r>
          <rPr>
            <sz val="11"/>
            <color indexed="81"/>
            <rFont val="Verdana"/>
            <family val="2"/>
          </rPr>
          <t xml:space="preserve"> En augmentant la part d’énergie renouvelable et la part d’énergie locale dans la consommation globale. En réalisant des analyses de cycle de vie comparatives des filières énergétiques. En évaluant les impacts des installations électriques et en proposant des mesures d’atténuation. En appliquant un prix sur les émissions de gaz à effet de serre
</t>
        </r>
      </text>
    </comment>
    <comment ref="D37" authorId="2" shapeId="0" xr:uid="{00000000-0006-0000-0600-00001F000000}">
      <text>
        <r>
          <rPr>
            <b/>
            <sz val="11"/>
            <color indexed="81"/>
            <rFont val="Verdana"/>
            <family val="2"/>
          </rPr>
          <t xml:space="preserve">
Quoi?</t>
        </r>
        <r>
          <rPr>
            <sz val="11"/>
            <color indexed="81"/>
            <rFont val="Verdana"/>
            <family val="2"/>
          </rPr>
          <t xml:space="preserve"> Utiliser l'énergie dans une perspective d'efficacité, soit une consommation minimale d’énergie primaire pour un service optimal. 
</t>
        </r>
        <r>
          <rPr>
            <b/>
            <sz val="11"/>
            <color indexed="81"/>
            <rFont val="Verdana"/>
            <family val="2"/>
          </rPr>
          <t>Pourquoi?</t>
        </r>
        <r>
          <rPr>
            <sz val="11"/>
            <color indexed="81"/>
            <rFont val="Verdana"/>
            <family val="2"/>
          </rPr>
          <t xml:space="preserve"> Pour assurer à chacun la disponibilité d’une quantité suffisante d’énergie pour satisfaire à ses besoins, tout en réduisant les besoins de nouvelles infrastructures de production. 
</t>
        </r>
        <r>
          <rPr>
            <b/>
            <sz val="11"/>
            <color indexed="81"/>
            <rFont val="Verdana"/>
            <family val="2"/>
          </rPr>
          <t>Comment?</t>
        </r>
        <r>
          <rPr>
            <sz val="11"/>
            <color indexed="81"/>
            <rFont val="Verdana"/>
            <family val="2"/>
          </rPr>
          <t xml:space="preserve"> En améliorant l’efficacité énergétique, en utilisant la bonne forme d'énergie au bon endroit, en réduisant les pertes, en visant une plus grande efficacité énergétique, en réduisant la consommation d’énergie (énergie stationnaire et liée au transport). En récupérant les rejets thermiques pour les utiliser.</t>
        </r>
        <r>
          <rPr>
            <sz val="9"/>
            <color indexed="81"/>
            <rFont val="Verdana"/>
            <family val="2"/>
          </rPr>
          <t xml:space="preserve">
</t>
        </r>
      </text>
    </comment>
    <comment ref="B39" authorId="2" shapeId="0" xr:uid="{00000000-0006-0000-0600-000020000000}">
      <text>
        <r>
          <rPr>
            <sz val="9"/>
            <color indexed="81"/>
            <rFont val="Verdana"/>
            <family val="2"/>
          </rPr>
          <t xml:space="preserve">
</t>
        </r>
        <r>
          <rPr>
            <b/>
            <sz val="11"/>
            <color indexed="81"/>
            <rFont val="Verdana"/>
            <family val="2"/>
          </rPr>
          <t>Quoi?</t>
        </r>
        <r>
          <rPr>
            <sz val="11"/>
            <color indexed="81"/>
            <rFont val="Verdana"/>
            <family val="2"/>
          </rPr>
          <t xml:space="preserve"> L’entreprenariat désigne la volonté d’entreprendre, d’organiser, de mobiliser, de gérer des projets ou des organisations.  </t>
        </r>
        <r>
          <rPr>
            <b/>
            <sz val="11"/>
            <color indexed="81"/>
            <rFont val="Verdana"/>
            <family val="2"/>
          </rPr>
          <t xml:space="preserve">
Pourquoi? </t>
        </r>
        <r>
          <rPr>
            <sz val="11"/>
            <color indexed="81"/>
            <rFont val="Verdana"/>
            <family val="2"/>
          </rPr>
          <t xml:space="preserve">L’entreprenariat est une attitude à valoriser dans une perspective de développement durable, afin de mobiliser les volontés de changement dans la mise en œuvre d’actions concrètes et pertinentes.  </t>
        </r>
        <r>
          <rPr>
            <b/>
            <sz val="11"/>
            <color indexed="81"/>
            <rFont val="Verdana"/>
            <family val="2"/>
          </rPr>
          <t xml:space="preserve">
Comment? </t>
        </r>
        <r>
          <rPr>
            <sz val="11"/>
            <color indexed="81"/>
            <rFont val="Verdana"/>
            <family val="2"/>
          </rPr>
          <t xml:space="preserve">En mettant en place des mesures qui favorisent le développement d’une culture d’innovation. En offrant les mesures de soutien adéquates aux entrepreneurs. En favorisant l’esprit d’entreprise, la créativité et l’innovation. En encourageant la création et la croissance des micro, petites et moyennes entreprises.
</t>
        </r>
        <r>
          <rPr>
            <sz val="9"/>
            <color indexed="81"/>
            <rFont val="Verdana"/>
            <family val="2"/>
          </rPr>
          <t xml:space="preserve">
</t>
        </r>
      </text>
    </comment>
    <comment ref="D40" authorId="2" shapeId="0" xr:uid="{00000000-0006-0000-0600-000021000000}">
      <text>
        <r>
          <rPr>
            <sz val="9"/>
            <color indexed="81"/>
            <rFont val="Verdana"/>
            <family val="2"/>
          </rPr>
          <t xml:space="preserve">
</t>
        </r>
        <r>
          <rPr>
            <b/>
            <sz val="11"/>
            <color indexed="81"/>
            <rFont val="Verdana"/>
            <family val="2"/>
          </rPr>
          <t xml:space="preserve">Quoi? </t>
        </r>
        <r>
          <rPr>
            <sz val="11"/>
            <color indexed="81"/>
            <rFont val="Verdana"/>
            <family val="2"/>
          </rPr>
          <t xml:space="preserve">Développer une culture entrepreneuriale et d’innovation. </t>
        </r>
        <r>
          <rPr>
            <b/>
            <sz val="11"/>
            <color indexed="81"/>
            <rFont val="Verdana"/>
            <family val="2"/>
          </rPr>
          <t xml:space="preserve">
Pourquoi? </t>
        </r>
        <r>
          <rPr>
            <sz val="11"/>
            <color indexed="81"/>
            <rFont val="Verdana"/>
            <family val="2"/>
          </rPr>
          <t xml:space="preserve">Le goût d’entreprendre est une attitude qui peut être développée et soutenue par des mesures d’éducation, ainsi que par la mise en valeur d’initiatives porteuses. Une culture entrepreneuriale facilite le passage à l’action et l’autonomisation des personnes qui désirent transformer leur environnement social, économique et naturel. </t>
        </r>
        <r>
          <rPr>
            <b/>
            <sz val="11"/>
            <color indexed="81"/>
            <rFont val="Verdana"/>
            <family val="2"/>
          </rPr>
          <t xml:space="preserve"> 
Comment? </t>
        </r>
        <r>
          <rPr>
            <sz val="11"/>
            <color indexed="81"/>
            <rFont val="Verdana"/>
            <family val="2"/>
          </rPr>
          <t>En collaborant avec le milieu de l’éducation, afin de développer le potentiel entrepreneurial des élèves. En sensibilisant à l’entrepreneuriat pour développer le goût d’entreprendre. En faisant la promotion d’implications possibles dans les communautés afin de développer des aptitudes entrepreneuriales. En valorisant le métier d’entrepreneur ainsi que les initiatives et les projets entrepreneuriaux.</t>
        </r>
        <r>
          <rPr>
            <b/>
            <sz val="11"/>
            <color indexed="81"/>
            <rFont val="Verdana"/>
            <family val="2"/>
          </rPr>
          <t xml:space="preserve">
</t>
        </r>
        <r>
          <rPr>
            <sz val="11"/>
            <color indexed="81"/>
            <rFont val="Verdana"/>
            <family val="2"/>
          </rPr>
          <t xml:space="preserve">
</t>
        </r>
      </text>
    </comment>
    <comment ref="D41" authorId="2" shapeId="0" xr:uid="{00000000-0006-0000-0600-000022000000}">
      <text>
        <r>
          <rPr>
            <sz val="11"/>
            <color indexed="81"/>
            <rFont val="Verdana"/>
            <family val="2"/>
          </rPr>
          <t xml:space="preserve">
</t>
        </r>
        <r>
          <rPr>
            <b/>
            <sz val="11"/>
            <color indexed="81"/>
            <rFont val="Verdana"/>
            <family val="2"/>
          </rPr>
          <t xml:space="preserve">Quoi? </t>
        </r>
        <r>
          <rPr>
            <sz val="11"/>
            <color indexed="81"/>
            <rFont val="Verdana"/>
            <family val="2"/>
          </rPr>
          <t>Soutenir efficacement les citoyens, les promoteurs et les entrepreneurs dans leurs projets et leurs initiatives.</t>
        </r>
        <r>
          <rPr>
            <b/>
            <sz val="11"/>
            <color indexed="81"/>
            <rFont val="Verdana"/>
            <family val="2"/>
          </rPr>
          <t xml:space="preserve">
Pourquoi? </t>
        </r>
        <r>
          <rPr>
            <sz val="11"/>
            <color indexed="81"/>
            <rFont val="Verdana"/>
            <family val="2"/>
          </rPr>
          <t>L’accompagnement et le soutien des entrepreneurs dans leurs démarches facilitent la création, la consolidation et l’expansion de leurs projets</t>
        </r>
        <r>
          <rPr>
            <b/>
            <sz val="11"/>
            <color indexed="81"/>
            <rFont val="Verdana"/>
            <family val="2"/>
          </rPr>
          <t xml:space="preserve">.  
Comment? </t>
        </r>
        <r>
          <rPr>
            <sz val="11"/>
            <color indexed="81"/>
            <rFont val="Verdana"/>
            <family val="2"/>
          </rPr>
          <t xml:space="preserve">En soutenant l’élaboration et l’évaluation des projets entrepreneuriaux ou de développement. En soutenant les entreprises dans leur processus d’innovation. En offrant des formations pour développer les qualités entrepreneuriales. En accompagnant des entrepreneurs dans leurs démarches de création, consolidation et expansion de leurs entreprises. En facilitant l’accès des entreprises de toutes tailles aux services financiers et leur intégration aux chaînes de valeur et aux marchés. </t>
        </r>
        <r>
          <rPr>
            <b/>
            <sz val="11"/>
            <color indexed="81"/>
            <rFont val="Verdana"/>
            <family val="2"/>
          </rPr>
          <t xml:space="preserve">
</t>
        </r>
        <r>
          <rPr>
            <sz val="9"/>
            <color indexed="81"/>
            <rFont val="Verdana"/>
            <family val="2"/>
          </rPr>
          <t xml:space="preserve">
</t>
        </r>
      </text>
    </comment>
    <comment ref="D42" authorId="2" shapeId="0" xr:uid="{00000000-0006-0000-0600-000023000000}">
      <text>
        <r>
          <rPr>
            <sz val="9"/>
            <color indexed="81"/>
            <rFont val="Verdana"/>
            <family val="2"/>
          </rPr>
          <t xml:space="preserve">
</t>
        </r>
        <r>
          <rPr>
            <b/>
            <sz val="11"/>
            <color indexed="81"/>
            <rFont val="Verdana"/>
            <family val="2"/>
          </rPr>
          <t xml:space="preserve">Quoi? </t>
        </r>
        <r>
          <rPr>
            <sz val="11"/>
            <color indexed="81"/>
            <rFont val="Verdana"/>
            <family val="2"/>
          </rPr>
          <t xml:space="preserve">Mettre en place des mécanismes qui permettent à toutes et à tous d’accéder aux moyens de production de la richesse. </t>
        </r>
        <r>
          <rPr>
            <b/>
            <sz val="11"/>
            <color indexed="81"/>
            <rFont val="Verdana"/>
            <family val="2"/>
          </rPr>
          <t xml:space="preserve">
Pourquoi? </t>
        </r>
        <r>
          <rPr>
            <sz val="11"/>
            <color indexed="81"/>
            <rFont val="Verdana"/>
            <family val="2"/>
          </rPr>
          <t>Les personnes qui désirent s’autonomiser doivent pouvoir bénéficier des moyens qui leur permettent de contribuer au mieux à la satisfaction de leurs besoins propres et à ceux du plus grand nombre de personnes possible.</t>
        </r>
        <r>
          <rPr>
            <b/>
            <sz val="11"/>
            <color indexed="81"/>
            <rFont val="Verdana"/>
            <family val="2"/>
          </rPr>
          <t xml:space="preserve">
Comment? </t>
        </r>
        <r>
          <rPr>
            <sz val="11"/>
            <color indexed="81"/>
            <rFont val="Verdana"/>
            <family val="2"/>
          </rPr>
          <t>En facilitant l'accès au microcrédit pour les populations n'ayant pas accès au crédit usuel, en particulier les filles et les femmes. En favorisant la création de coopératives financières ou de production. Faciliter l’accès aux micro et petites entreprises à des prêts consentis à des conditions abordables. En favorisant les taux d’intérêt légèrement plus élevés que le taux d’inflation.</t>
        </r>
        <r>
          <rPr>
            <b/>
            <sz val="11"/>
            <color indexed="81"/>
            <rFont val="Verdana"/>
            <family val="2"/>
          </rPr>
          <t xml:space="preserve"> 
</t>
        </r>
        <r>
          <rPr>
            <sz val="11"/>
            <color indexed="81"/>
            <rFont val="Verdana"/>
            <family val="2"/>
          </rPr>
          <t xml:space="preserve">
</t>
        </r>
      </text>
    </comment>
    <comment ref="B44" authorId="2" shapeId="0" xr:uid="{00000000-0006-0000-0600-000024000000}">
      <text>
        <r>
          <rPr>
            <sz val="11"/>
            <color indexed="81"/>
            <rFont val="Verdana"/>
            <family val="2"/>
          </rPr>
          <t xml:space="preserve">
</t>
        </r>
        <r>
          <rPr>
            <b/>
            <sz val="11"/>
            <color indexed="81"/>
            <rFont val="Verdana"/>
            <family val="2"/>
          </rPr>
          <t xml:space="preserve">Quoi? </t>
        </r>
        <r>
          <rPr>
            <sz val="11"/>
            <color indexed="81"/>
            <rFont val="Verdana"/>
            <family val="2"/>
          </rPr>
          <t xml:space="preserve">Il existe une diversité de modèles et de mécanismes économiques qui sont le fruit de l’inventivité humaine. Certains sont plus susceptibles de favoriser l’atteinte des objectifs du développement durable, tant à l’échelle locale, nationale qu’internationale.   </t>
        </r>
        <r>
          <rPr>
            <b/>
            <sz val="11"/>
            <color indexed="81"/>
            <rFont val="Verdana"/>
            <family val="2"/>
          </rPr>
          <t xml:space="preserve">
Pourquoi? </t>
        </r>
        <r>
          <rPr>
            <sz val="11"/>
            <color indexed="81"/>
            <rFont val="Verdana"/>
            <family val="2"/>
          </rPr>
          <t xml:space="preserve">Les modèles et les mécanismes économiques ont été pensés par les humains, à des époques et dans des contextes précis. Leur application systématique peut provoquer des conséquences graves sur les personnes et sur l’environnement. L’histoire récente a montré les ratés de l’application sans discernement de modèles économiques inappropriés et le résultat désastreux que cela entraîne pour le développement durable. </t>
        </r>
        <r>
          <rPr>
            <b/>
            <sz val="11"/>
            <color indexed="81"/>
            <rFont val="Verdana"/>
            <family val="2"/>
          </rPr>
          <t xml:space="preserve">
Comment? </t>
        </r>
        <r>
          <rPr>
            <sz val="11"/>
            <color indexed="81"/>
            <rFont val="Verdana"/>
            <family val="2"/>
          </rPr>
          <t>En permettant la pluralité des mécanismes économiques. En diversifiant les modèles économiques à l’échelle locale, nationale et internationale. En diversifiant les activités économiques. En faisant la promotion des modèles économiques les plus susceptibles de contribuer à un développement durable.</t>
        </r>
      </text>
    </comment>
    <comment ref="D45" authorId="2" shapeId="0" xr:uid="{00000000-0006-0000-0600-000025000000}">
      <text>
        <r>
          <rPr>
            <sz val="9"/>
            <color indexed="81"/>
            <rFont val="Verdana"/>
            <family val="2"/>
          </rPr>
          <t xml:space="preserve">
</t>
        </r>
        <r>
          <rPr>
            <b/>
            <sz val="11"/>
            <color indexed="81"/>
            <rFont val="Verdana"/>
            <family val="2"/>
          </rPr>
          <t xml:space="preserve">Quoi? </t>
        </r>
        <r>
          <rPr>
            <sz val="11"/>
            <color indexed="81"/>
            <rFont val="Verdana"/>
            <family val="2"/>
          </rPr>
          <t xml:space="preserve">Éliminer et corriger les distorsions du marché susceptibles d’entrainer des conséquences néfastes en matière de développement durable. </t>
        </r>
        <r>
          <rPr>
            <b/>
            <sz val="11"/>
            <color indexed="81"/>
            <rFont val="Verdana"/>
            <family val="2"/>
          </rPr>
          <t xml:space="preserve">
Pourquoi? </t>
        </r>
        <r>
          <rPr>
            <sz val="11"/>
            <color indexed="81"/>
            <rFont val="Verdana"/>
            <family val="2"/>
          </rPr>
          <t>Les mécanismes économiques sont souvent utilisésutilisés pour orienter les PSPP et expliquer les comportements de consommation et les choix de développement. Actuellement, plusieurs mécanismes et systèmes économiques en place offrent des avantages systématiques à des activités préjudiciables au développement durable par la préconisation du court terme et l’externalisaiton des impacts environnementaux et sociaux.</t>
        </r>
        <r>
          <rPr>
            <b/>
            <sz val="11"/>
            <color indexed="81"/>
            <rFont val="Verdana"/>
            <family val="2"/>
          </rPr>
          <t xml:space="preserve"> 
Comment? </t>
        </r>
        <r>
          <rPr>
            <sz val="11"/>
            <color indexed="81"/>
            <rFont val="Verdana"/>
            <family val="2"/>
          </rPr>
          <t>En limitant la dimension financière et spéculative de l'économie. En réduisant le support économique des états aux activités préjudiciables à l’humain et à l’environnement, tels que l’armement et les combustibles fossiles. En entreprenant des réformes fiscales écologiques, en restructurant la fiscalité par la mise en place de mesure d’écofiscalité. En supprimant certaines subventions en mettant en évidence leur impact sur l’environnement et sur les personnes. En mettant en place des mécanismes de protection des consommateurs contre les dérives économiques et les abus de certaines entreprises.</t>
        </r>
        <r>
          <rPr>
            <b/>
            <sz val="11"/>
            <color indexed="81"/>
            <rFont val="Verdana"/>
            <family val="2"/>
          </rPr>
          <t xml:space="preserve"> </t>
        </r>
        <r>
          <rPr>
            <sz val="9"/>
            <color indexed="81"/>
            <rFont val="Verdana"/>
            <family val="2"/>
          </rPr>
          <t xml:space="preserve">
</t>
        </r>
      </text>
    </comment>
    <comment ref="D46" authorId="2" shapeId="0" xr:uid="{00000000-0006-0000-0600-000026000000}">
      <text>
        <r>
          <rPr>
            <sz val="11"/>
            <color indexed="81"/>
            <rFont val="Verdana"/>
            <family val="2"/>
          </rPr>
          <t xml:space="preserve">
</t>
        </r>
        <r>
          <rPr>
            <b/>
            <sz val="11"/>
            <color indexed="81"/>
            <rFont val="Verdana"/>
            <family val="2"/>
          </rPr>
          <t xml:space="preserve">Quoi? </t>
        </r>
        <r>
          <rPr>
            <sz val="11"/>
            <color indexed="81"/>
            <rFont val="Verdana"/>
            <family val="2"/>
          </rPr>
          <t xml:space="preserve">Promouvoir la valeur ajoutée de l’économie sociale et solidaire. </t>
        </r>
        <r>
          <rPr>
            <b/>
            <sz val="11"/>
            <color indexed="81"/>
            <rFont val="Verdana"/>
            <family val="2"/>
          </rPr>
          <t xml:space="preserve">
Pourquoi? </t>
        </r>
        <r>
          <rPr>
            <sz val="11"/>
            <color indexed="81"/>
            <rFont val="Verdana"/>
            <family val="2"/>
          </rPr>
          <t>L’économie sociale et solidaire est un secteur créateur d’emplois, qui apporte une valeur ajoutée au niveau de la collectivité. Valoriser ce modèle favorise l’émergence de projets d’économie sociale</t>
        </r>
        <r>
          <rPr>
            <b/>
            <sz val="11"/>
            <color indexed="81"/>
            <rFont val="Verdana"/>
            <family val="2"/>
          </rPr>
          <t xml:space="preserve">. 
Comment? </t>
        </r>
        <r>
          <rPr>
            <sz val="11"/>
            <color indexed="81"/>
            <rFont val="Verdana"/>
            <family val="2"/>
          </rPr>
          <t>En documentant et en faisant la promotion de la viabilité et de la valeur ajoutée de l’économie sociale. En soutenant et en valorisant les démarches entrepreneuriales des organismes sociaux et communautaires. En accompagnant les entrepreneurs sociaux dans leurs démarches de création, consolidation et expansion de leurs entreprises. En facilitant l’accès des entreprises sociales aux services financiers et aux chaînes de valeur et aux marchés.</t>
        </r>
        <r>
          <rPr>
            <b/>
            <sz val="11"/>
            <color indexed="81"/>
            <rFont val="Verdana"/>
            <family val="2"/>
          </rPr>
          <t xml:space="preserve">
</t>
        </r>
      </text>
    </comment>
    <comment ref="D47" authorId="2" shapeId="0" xr:uid="{00000000-0006-0000-0600-000027000000}">
      <text>
        <r>
          <rPr>
            <sz val="9"/>
            <color indexed="81"/>
            <rFont val="Verdana"/>
            <family val="2"/>
          </rPr>
          <t xml:space="preserve">
</t>
        </r>
        <r>
          <rPr>
            <b/>
            <sz val="11"/>
            <color indexed="81"/>
            <rFont val="Verdana"/>
            <family val="2"/>
          </rPr>
          <t xml:space="preserve">Quoi? </t>
        </r>
        <r>
          <rPr>
            <sz val="11"/>
            <color indexed="81"/>
            <rFont val="Verdana"/>
            <family val="2"/>
          </rPr>
          <t xml:space="preserve">Favoriser la cohabitation et l’intégration de l’économie formelle et de modèles économiques traditionnels ou alternatifs, tels l’économie informelle, le troc, les systèmes d'échange locaux, l’autoproduction, le bénévolat, etc. </t>
        </r>
        <r>
          <rPr>
            <b/>
            <sz val="11"/>
            <color indexed="81"/>
            <rFont val="Verdana"/>
            <family val="2"/>
          </rPr>
          <t xml:space="preserve">
Pourquoi? </t>
        </r>
        <r>
          <rPr>
            <sz val="11"/>
            <color indexed="81"/>
            <rFont val="Verdana"/>
            <family val="2"/>
          </rPr>
          <t xml:space="preserve">Une grande partie de la population mondiale dépend de l’économie informelle et traditionnelle, du troc et de l’autoproduction. Ces mécanismes de production et d’échange peuvent favoriser l’autonomie des personnes, favoriser la création de liens collectifs, et représentent des traits culturels qui méritent d’être préservés. </t>
        </r>
        <r>
          <rPr>
            <b/>
            <sz val="11"/>
            <color indexed="81"/>
            <rFont val="Verdana"/>
            <family val="2"/>
          </rPr>
          <t xml:space="preserve">  
Comment? </t>
        </r>
        <r>
          <rPr>
            <sz val="11"/>
            <color indexed="81"/>
            <rFont val="Verdana"/>
            <family val="2"/>
          </rPr>
          <t xml:space="preserve">En reconnaissant la contribution des modèles économiques traditionnels au développement et au bien-être. En mettant en place des mesures de promotion et de soutien à ces modèles. En encadrant ces pratiques économiques pour éviter les abus. </t>
        </r>
        <r>
          <rPr>
            <sz val="9"/>
            <color indexed="81"/>
            <rFont val="Verdana"/>
            <family val="2"/>
          </rPr>
          <t xml:space="preserve">
</t>
        </r>
      </text>
    </comment>
    <comment ref="D48" authorId="2" shapeId="0" xr:uid="{00000000-0006-0000-0600-000028000000}">
      <text>
        <r>
          <rPr>
            <sz val="9"/>
            <color indexed="81"/>
            <rFont val="Verdana"/>
            <family val="2"/>
          </rPr>
          <t xml:space="preserve">
</t>
        </r>
        <r>
          <rPr>
            <b/>
            <sz val="11"/>
            <color indexed="81"/>
            <rFont val="Verdana"/>
            <family val="2"/>
          </rPr>
          <t xml:space="preserve">Quoi? </t>
        </r>
        <r>
          <rPr>
            <sz val="11"/>
            <color indexed="81"/>
            <rFont val="Verdana"/>
            <family val="2"/>
          </rPr>
          <t xml:space="preserve">Mettre en place des mesures de soutien et de promotion des modèles économiques émergents et novateurs, telles que l’économie circulaire, l’économie verte, la croissance verte, l’économie à faible intensité carbonique, l’économie dématérialisée, le commerce équitable, l’économie du partage et l’économie coopérative. </t>
        </r>
        <r>
          <rPr>
            <b/>
            <sz val="11"/>
            <color indexed="81"/>
            <rFont val="Verdana"/>
            <family val="2"/>
          </rPr>
          <t xml:space="preserve"> 
Pourquoi? </t>
        </r>
        <r>
          <rPr>
            <sz val="11"/>
            <color indexed="81"/>
            <rFont val="Verdana"/>
            <family val="2"/>
          </rPr>
          <t xml:space="preserve">Certaines de ces nouvelles approches économiques, en mettant l’humain et/ou l’environnement au cœur des enjeux économiques, sont davantage susceptibles de contribuer à un développement durable par l’amélioration du bien-être et la protection de l’intégrité des écosystèmes. Ces modèles contribuent à découpler la croissance économique de la dégradation environnementale.  
</t>
        </r>
        <r>
          <rPr>
            <b/>
            <sz val="11"/>
            <color indexed="81"/>
            <rFont val="Verdana"/>
            <family val="2"/>
          </rPr>
          <t xml:space="preserve">
Comment? </t>
        </r>
        <r>
          <rPr>
            <sz val="11"/>
            <color indexed="81"/>
            <rFont val="Verdana"/>
            <family val="2"/>
          </rPr>
          <t xml:space="preserve">En diversifiant les modèles économiques à l’échelle locale, nationale et internationale. En documentant les pratiques et la portée réelle de ces modèles en matière de développement durable. En intégrant ces modèles au cursus de formation dans les universités. En faisant la promotion des modèles économiques les plus susceptibles de contribuer à un développement durable. En contribuant au développement et au renseignement d’indicateurs économiques plus holistiques que le PIB. </t>
        </r>
        <r>
          <rPr>
            <sz val="9"/>
            <color indexed="81"/>
            <rFont val="Verdan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Salle de conference</author>
    <author>David</author>
    <author>dtremblay</author>
    <author>David Tremblay</author>
  </authors>
  <commentList>
    <comment ref="B2" authorId="0" shapeId="0" xr:uid="{00000000-0006-0000-0700-000001000000}">
      <text>
        <r>
          <rPr>
            <sz val="11"/>
            <color indexed="81"/>
            <rFont val="Tahoma"/>
            <family val="2"/>
          </rPr>
          <t xml:space="preserve">
</t>
        </r>
        <r>
          <rPr>
            <b/>
            <sz val="11"/>
            <color indexed="81"/>
            <rFont val="Verdana"/>
            <family val="2"/>
          </rPr>
          <t xml:space="preserve">Cette dimension fait écho aux principes de protection du patrimoine culturel et de diversité culturelle. </t>
        </r>
        <r>
          <rPr>
            <sz val="11"/>
            <color indexed="81"/>
            <rFont val="Verdana"/>
            <family val="2"/>
          </rPr>
          <t xml:space="preserve">
La culture inclut les traits identitaires des collectivités, les traditions et les savoirs, les langues et dialectes, les expressions culturelles, les équipements culturels, les activités culturelles ou de loisir génératrices de revenus ou non, l’offre culturelle, les pratiques et biens reconnus comme devant être préservés, partagés et enrichis. La culture est un des aspects fondamentaux du développement et les aspects culturels du développement sont aussi importants que ses aspects économiques, sociaux ou environnementaux. La culture est un gage de cohésion sociale, c'est un des éléments qui singularise une société, et qui donne des particularités à un même projet, dans différentes régions du monde. La diversité culturelle est le reflet de la capacité et de la richesse adaptative de l’humanité. 
La protection, la promotion et le maintien de la diversité culturelle sont à la fois un gage et une condition essentielle pour un développement durable, au bénéfice des générations présentes et futures. Comme la biodiversité, la sociodiversité et la diversité culturelle constituent une réponse adaptative potentielle aux changements de l’environnement naturel et humain. Les pratiques culturelles peuvent être créatrices d'emplois et génératrices de revenus et donc contributives à la lutte contre la pauvreté.</t>
        </r>
        <r>
          <rPr>
            <b/>
            <sz val="11"/>
            <color indexed="81"/>
            <rFont val="Tahoma"/>
            <family val="2"/>
          </rPr>
          <t xml:space="preserve">
</t>
        </r>
        <r>
          <rPr>
            <sz val="11"/>
            <color indexed="81"/>
            <rFont val="Tahoma"/>
            <family val="2"/>
          </rPr>
          <t xml:space="preserve">
</t>
        </r>
        <r>
          <rPr>
            <sz val="9"/>
            <color indexed="81"/>
            <rFont val="Tahoma"/>
            <family val="2"/>
          </rPr>
          <t xml:space="preserve">
</t>
        </r>
      </text>
    </comment>
    <comment ref="K5" authorId="1" shapeId="0" xr:uid="{00000000-0006-0000-0700-000002000000}">
      <text>
        <r>
          <rPr>
            <sz val="9"/>
            <color indexed="81"/>
            <rFont val="Tahoma"/>
            <family val="2"/>
          </rPr>
          <t>1: Les données proviennent de la démarche (stratégie, politique, projet)
2- Les données  proviennent d'une démarche (stratégie, politique, projet similaire: même technologie, même type de localisation.
3- Les données proviennent d’une démarche (stratégie, politique, projet) différente.
4- Les données proviennent d’une démarche (stratégie, politique, projet) générique</t>
        </r>
        <r>
          <rPr>
            <b/>
            <sz val="9"/>
            <color indexed="81"/>
            <rFont val="Tahoma"/>
            <family val="2"/>
          </rPr>
          <t>.</t>
        </r>
      </text>
    </comment>
    <comment ref="L5" authorId="1" shapeId="0" xr:uid="{00000000-0006-0000-0700-000003000000}">
      <text>
        <r>
          <rPr>
            <sz val="9"/>
            <color indexed="81"/>
            <rFont val="Tahoma"/>
            <family val="2"/>
          </rPr>
          <t>1- Les données proviennent d’actions complétées et mesurées.
2- Les données proviennent d’actions en cours de mise en œuvre.
3- Les données proviennent d’actions  identifiées dans la planification,  actions à entreprendre.
4- Les données proviennent d’engagements ou de volontés exprimés par les porteurs dela démarche.</t>
        </r>
      </text>
    </comment>
    <comment ref="M5" authorId="1" shapeId="0" xr:uid="{00000000-0006-0000-0700-000004000000}">
      <text>
        <r>
          <rPr>
            <sz val="9"/>
            <color indexed="81"/>
            <rFont val="Tahoma"/>
            <family val="2"/>
          </rPr>
          <t>1: Les données  qui servent à l’évaluation sont vérifiées et basées sur des mesures ou sur de la littérature grise (document produit par les différents paliers gouvernementaux, les universités, les entreprises ou l’industrie). 
2- Les données  qui servent à l’évaluation sont vérifiées et sont basées sur des hypothèses ou elles sont non vérifiées et basées sur des mesures.
3- Les données  qui servent à l’évaluation sont  non vérifiées  et basées sur des hypothèses  ou qualifiées par un expert.
4- Les données  qui servent à l’évaluation sont des estimations sans expert.</t>
        </r>
      </text>
    </comment>
    <comment ref="B6" authorId="2" shapeId="0" xr:uid="{00000000-0006-0000-0700-000005000000}">
      <text>
        <r>
          <rPr>
            <sz val="8"/>
            <color indexed="81"/>
            <rFont val="Tahoma"/>
            <family val="2"/>
          </rPr>
          <t xml:space="preserve">
</t>
        </r>
        <r>
          <rPr>
            <b/>
            <sz val="11"/>
            <color indexed="81"/>
            <rFont val="Tahoma"/>
            <family val="2"/>
          </rPr>
          <t xml:space="preserve">Quoi? </t>
        </r>
        <r>
          <rPr>
            <sz val="11"/>
            <color indexed="81"/>
            <rFont val="Tahoma"/>
            <family val="2"/>
          </rPr>
          <t xml:space="preserve">Protéger et mettre en valeur le patrimoine matériel et immatériel, les canaux de transmission formels et informels. Favoriser la transmission du patrimoine matériel et immatériel et des valeurs culturelles. Adopter des mesures visant la préservation, la sauvegarde et la restauration de la diversité du patrimoine et des expressions culturelles. </t>
        </r>
        <r>
          <rPr>
            <b/>
            <sz val="11"/>
            <color indexed="81"/>
            <rFont val="Tahoma"/>
            <family val="2"/>
          </rPr>
          <t xml:space="preserve">
Pourquoi? </t>
        </r>
        <r>
          <rPr>
            <sz val="11"/>
            <color indexed="81"/>
            <rFont val="Tahoma"/>
            <family val="2"/>
          </rPr>
          <t xml:space="preserve">Le patrimoine culturel reflète l'identité d'une société en transmettant les valeurs et savoirs de celle-ci de génération en génération. La protection de l’authenticité des expressions culturelles, lorsqu'elles sont menacées d’extinction ou de graves altérations, favorise le caractère durable du développement.  </t>
        </r>
        <r>
          <rPr>
            <b/>
            <sz val="11"/>
            <color indexed="81"/>
            <rFont val="Tahoma"/>
            <family val="2"/>
          </rPr>
          <t xml:space="preserve">
Comment? </t>
        </r>
        <r>
          <rPr>
            <sz val="11"/>
            <color indexed="81"/>
            <rFont val="Tahoma"/>
            <family val="2"/>
          </rPr>
          <t>En identifiant les éléments sensibles ou menacés du patrimoine, en protégeant les traits culturels, en tenant compte de leur rareté et de leur fragilité. En réhabilitant les sites culturels et en revitalisant le patrimoine bâti. En intégrant les savoirs traditionnels ou locaux aux PSPP. En faisant la promotion de la culture des minorités.</t>
        </r>
        <r>
          <rPr>
            <b/>
            <sz val="11"/>
            <color indexed="81"/>
            <rFont val="Tahoma"/>
            <family val="2"/>
          </rPr>
          <t xml:space="preserve">
</t>
        </r>
      </text>
    </comment>
    <comment ref="D7" authorId="2" shapeId="0" xr:uid="{00000000-0006-0000-0700-000006000000}">
      <text>
        <r>
          <rPr>
            <b/>
            <sz val="11"/>
            <color indexed="81"/>
            <rFont val="Tahoma"/>
            <family val="2"/>
          </rPr>
          <t xml:space="preserve">
Quoi? </t>
        </r>
        <r>
          <rPr>
            <sz val="11"/>
            <color indexed="81"/>
            <rFont val="Tahoma"/>
            <family val="2"/>
          </rPr>
          <t>Favoriser, pour les individus, la liberté d'exprimer leurs opinions et leurs croyances, ainsi que la liberté d'expression artistique dans le respect des autres.</t>
        </r>
        <r>
          <rPr>
            <b/>
            <sz val="11"/>
            <color indexed="81"/>
            <rFont val="Tahoma"/>
            <family val="2"/>
          </rPr>
          <t xml:space="preserve">
Pourquoi? </t>
        </r>
        <r>
          <rPr>
            <sz val="11"/>
            <color indexed="81"/>
            <rFont val="Tahoma"/>
            <family val="2"/>
          </rPr>
          <t xml:space="preserve">La diversité culturelle s'incarne dans l’originalité et la pluralité des identités. La liberté d'exprimer les composantes de cette identité est un élément clé de la définition de la qualité de vie pour la plupart des êtres humains. L’acceptation, l’expression et la valorisation de la diversité permettent de développer la tolérance, le respect et l'ouverture aux autres au sein des sociétés. </t>
        </r>
        <r>
          <rPr>
            <b/>
            <sz val="11"/>
            <color indexed="81"/>
            <rFont val="Tahoma"/>
            <family val="2"/>
          </rPr>
          <t xml:space="preserve">
Comment? </t>
        </r>
        <r>
          <rPr>
            <sz val="11"/>
            <color indexed="81"/>
            <rFont val="Tahoma"/>
            <family val="2"/>
          </rPr>
          <t xml:space="preserve">En valorisant la pluralité des opinions et la démocratie, en permettant que de saines discussions puissent avoir lieu entre les personnes et des groupes. En favorisant l'expression de l'appartenance culturelle et des diversités culturelles. En permettant la liberté de croyance et de spiritualité, la pluralité des cultes et l’expression religieuse.
</t>
        </r>
      </text>
    </comment>
    <comment ref="D8" authorId="2" shapeId="0" xr:uid="{00000000-0006-0000-0700-000007000000}">
      <text>
        <r>
          <rPr>
            <b/>
            <sz val="8"/>
            <color indexed="81"/>
            <rFont val="Tahoma"/>
            <family val="2"/>
          </rPr>
          <t xml:space="preserve">
</t>
        </r>
        <r>
          <rPr>
            <b/>
            <sz val="11"/>
            <color indexed="81"/>
            <rFont val="Tahoma"/>
            <family val="2"/>
          </rPr>
          <t xml:space="preserve">Quoi? </t>
        </r>
        <r>
          <rPr>
            <sz val="11"/>
            <color indexed="81"/>
            <rFont val="Tahoma"/>
            <family val="2"/>
          </rPr>
          <t>Protéger et sauvegarder le patrimoine culturel mondial, restaurer les éléments du patrimoine qui ont été dégradés, altérés ou délaissés avec le temps, et assurer une forme de compensation (économique, symbolique ou autre) pour la dégradation du patrimoine culturel associée à une intervention.</t>
        </r>
        <r>
          <rPr>
            <b/>
            <sz val="11"/>
            <color indexed="81"/>
            <rFont val="Tahoma"/>
            <family val="2"/>
          </rPr>
          <t xml:space="preserve">
Pourquoi? </t>
        </r>
        <r>
          <rPr>
            <sz val="11"/>
            <color indexed="81"/>
            <rFont val="Tahoma"/>
            <family val="2"/>
          </rPr>
          <t>La conservation du patrimoine permet à une culture de se souvenir de ses pratiques traditionnelles, même si elle en abandonne certaines. La restauration ou la compensation permettent d'atténuer les impacts du développement sur certains éléments du patrimoine culturel.</t>
        </r>
        <r>
          <rPr>
            <b/>
            <sz val="11"/>
            <color indexed="81"/>
            <rFont val="Tahoma"/>
            <family val="2"/>
          </rPr>
          <t xml:space="preserve">
Comment? </t>
        </r>
        <r>
          <rPr>
            <sz val="11"/>
            <color indexed="81"/>
            <rFont val="Tahoma"/>
            <family val="2"/>
          </rPr>
          <t>En diagnostiquant l’existence de situations où des éléments du patrimoine culturel sont soumis à un risque d’extinction ou à une grave menace. En prenant et en mettant en valeur les mesures appropriées pour protéger, préserver, restaurer ces éléments du patrimoine. En offrant une forme de compensation lorsque la dégradation d'un élément du patrimoine est inévitable. En valorisant les connaissances traditionnelles tout en développant des mécanismes de consignation et de diffusion du savoir détenu dans les communautés de traditions orales.</t>
        </r>
        <r>
          <rPr>
            <b/>
            <sz val="11"/>
            <color indexed="81"/>
            <rFont val="Tahoma"/>
            <family val="2"/>
          </rPr>
          <t xml:space="preserve">
</t>
        </r>
      </text>
    </comment>
    <comment ref="D9" authorId="2" shapeId="0" xr:uid="{00000000-0006-0000-0700-000008000000}">
      <text>
        <r>
          <rPr>
            <b/>
            <sz val="11"/>
            <color indexed="81"/>
            <rFont val="Tahoma"/>
            <family val="2"/>
          </rPr>
          <t xml:space="preserve">
Quoi? </t>
        </r>
        <r>
          <rPr>
            <sz val="11"/>
            <color indexed="81"/>
            <rFont val="Tahoma"/>
            <family val="2"/>
          </rPr>
          <t xml:space="preserve">Reconnaître que la culture et la nature font partie d’un même patrimoine, que les représentations de l'environnement, ainsi que la volonté de le conserver, sont liées à la culture d'une société. 
</t>
        </r>
        <r>
          <rPr>
            <b/>
            <sz val="11"/>
            <color indexed="81"/>
            <rFont val="Tahoma"/>
            <family val="2"/>
          </rPr>
          <t xml:space="preserve">
Pourquoi? </t>
        </r>
        <r>
          <rPr>
            <sz val="11"/>
            <color indexed="81"/>
            <rFont val="Tahoma"/>
            <family val="2"/>
          </rPr>
          <t xml:space="preserve">La conservation de l’environnement peut se traduire en un engagement local, direct et constant seulement lorsqu’il y a un attachement culturel à cet environnement. La conservation volontaire est possible si la société est consciente et fière de ses propres origines, de sa culture et de ses liens avec son environnement. Il est pertinent de considérer le potentiel de ces représentations pour en favoriser la protection/conservation. </t>
        </r>
        <r>
          <rPr>
            <b/>
            <sz val="11"/>
            <color indexed="81"/>
            <rFont val="Tahoma"/>
            <family val="2"/>
          </rPr>
          <t xml:space="preserve">
Comment? </t>
        </r>
        <r>
          <rPr>
            <sz val="11"/>
            <color indexed="81"/>
            <rFont val="Tahoma"/>
            <family val="2"/>
          </rPr>
          <t>En identifiant et en expliquant les représentations de l'environnement associées à une culture particulière. En favorisant la compréhension profonde de l'environnement par une société. En créant un sentiment d'attachement aux milieux culturels et naturels. En identifiant les territoires sacrés, revendiqués,  ancestraux, et en mettant en place des règles et mesures de préservation cohérentes avec la représentation culturelle de l'environnement.</t>
        </r>
        <r>
          <rPr>
            <sz val="8"/>
            <color indexed="81"/>
            <rFont val="Tahoma"/>
            <family val="2"/>
          </rPr>
          <t xml:space="preserve">
</t>
        </r>
      </text>
    </comment>
    <comment ref="D10" authorId="2" shapeId="0" xr:uid="{00000000-0006-0000-0700-000009000000}">
      <text>
        <r>
          <rPr>
            <b/>
            <sz val="11"/>
            <color indexed="81"/>
            <rFont val="Tahoma"/>
            <family val="2"/>
          </rPr>
          <t xml:space="preserve">
Quoi? </t>
        </r>
        <r>
          <rPr>
            <sz val="11"/>
            <color indexed="81"/>
            <rFont val="Tahoma"/>
            <family val="2"/>
          </rPr>
          <t>Améliorer la connaissance du patrimoine culturel et identifier les liens existant entre l'histoire d'une société, son présent et son avenir. Favoriser les lectures multiples de l’histoire. Comprendre l’histoire de l’anthropocène permet d’expliquer la situation planétaire actuelle et d’identifier des pistes d’action réalistes.</t>
        </r>
        <r>
          <rPr>
            <b/>
            <sz val="11"/>
            <color indexed="81"/>
            <rFont val="Tahoma"/>
            <family val="2"/>
          </rPr>
          <t xml:space="preserve">
Pourquoi? </t>
        </r>
        <r>
          <rPr>
            <sz val="11"/>
            <color indexed="81"/>
            <rFont val="Tahoma"/>
            <family val="2"/>
          </rPr>
          <t xml:space="preserve">Les sociétés contemporaines se sont construites sur une succession d’évènements historiques dont les fondements sont issus d’interactions complexes entre des sociétés de cultures différentes de la culture contemporaine, dans un environnement qui a changé. Les artéfacts historiques sont source de connaissances, de richesse immatérielle et matérielle. Ils ont le potentiel de contribuer de façon positive au développement durable si on peut les interpréter à travers des éclairages multiples reflétant le point de vue des groupes qui y ont été impliqués. Comprendre l’histoire et les racines de l’anthropocène permet d’expliquer la situation planétaire actuelle et d’identifier des pistes d’action réalistes. </t>
        </r>
        <r>
          <rPr>
            <b/>
            <sz val="11"/>
            <color indexed="81"/>
            <rFont val="Tahoma"/>
            <family val="2"/>
          </rPr>
          <t xml:space="preserve">
Comment? </t>
        </r>
        <r>
          <rPr>
            <sz val="11"/>
            <color indexed="81"/>
            <rFont val="Tahoma"/>
            <family val="2"/>
          </rPr>
          <t>En favorisant l'acquisition et la compréhension de l'ensemble des connaissances liées au patrimoine historique et culturel d'une société : les biens, les lieux, les paysages, les traditions, les savoirs, la langue, la toponymie, l'étymologie, les modèles perceptifs, les manières culturelles de voir, etc. En organisant cet ensemble culturel en un système de connaissances auquel il est possible d'avoir accès. En donnant la parole aux minorités et aux perdants. En référant à ce système de connaissance pour aborder les enjeux actuels dans le respect des droits de l'Homme.</t>
        </r>
        <r>
          <rPr>
            <b/>
            <sz val="11"/>
            <color indexed="81"/>
            <rFont val="Tahoma"/>
            <family val="2"/>
          </rPr>
          <t xml:space="preserve">
</t>
        </r>
        <r>
          <rPr>
            <sz val="11"/>
            <color indexed="81"/>
            <rFont val="Tahoma"/>
            <family val="2"/>
          </rPr>
          <t>.</t>
        </r>
      </text>
    </comment>
    <comment ref="D11" authorId="2" shapeId="0" xr:uid="{00000000-0006-0000-0700-00000A000000}">
      <text>
        <r>
          <rPr>
            <b/>
            <sz val="11"/>
            <color indexed="81"/>
            <rFont val="Tahoma"/>
            <family val="2"/>
          </rPr>
          <t xml:space="preserve">
Quoi? </t>
        </r>
        <r>
          <rPr>
            <sz val="11"/>
            <color indexed="81"/>
            <rFont val="Tahoma"/>
            <family val="2"/>
          </rPr>
          <t>Protéger, mettre en valeur et célébrer la diversité du répertoire linguistique, des dialectes, des expressions.</t>
        </r>
        <r>
          <rPr>
            <b/>
            <sz val="11"/>
            <color indexed="81"/>
            <rFont val="Tahoma"/>
            <family val="2"/>
          </rPr>
          <t xml:space="preserve">
Pourquoi? </t>
        </r>
        <r>
          <rPr>
            <sz val="11"/>
            <color indexed="81"/>
            <rFont val="Tahoma"/>
            <family val="2"/>
          </rPr>
          <t xml:space="preserve">La langue est le creuset de la culture, de l’identité, individuelle et collective. La langue permet la communication, l'expression des pensées, le partage de l'expérience culturelle. C'est par elle que s'acquièrent les savoirs et savoir-faire qui permettent aux sociétés d’avoir une certaine emprise sur leur milieu. La langue est un facteur de développement, de créativité, d’innovation et de construction des savoirs. </t>
        </r>
        <r>
          <rPr>
            <b/>
            <sz val="11"/>
            <color indexed="81"/>
            <rFont val="Tahoma"/>
            <family val="2"/>
          </rPr>
          <t xml:space="preserve"> 
Comment? </t>
        </r>
        <r>
          <rPr>
            <sz val="11"/>
            <color indexed="81"/>
            <rFont val="Tahoma"/>
            <family val="2"/>
          </rPr>
          <t>En soulignant l'importance de la préservation et de la qualité de la langue dans toute la richesse de ses expressions, de ses dialectes. En renforçant les compétences et capacités des individus et des collectivités dans l'usage de leur langue et dans l'apprentissage d'autres langues. En favorisant le multilinguisme des individus et des collectivités. En mettant en valeur la langue comme facteur de solidarité régionale.</t>
        </r>
        <r>
          <rPr>
            <b/>
            <sz val="11"/>
            <color indexed="81"/>
            <rFont val="Tahoma"/>
            <family val="2"/>
          </rPr>
          <t xml:space="preserve">
</t>
        </r>
      </text>
    </comment>
    <comment ref="B13" authorId="2" shapeId="0" xr:uid="{00000000-0006-0000-0700-00000B000000}">
      <text>
        <r>
          <rPr>
            <b/>
            <sz val="11"/>
            <color indexed="81"/>
            <rFont val="Tahoma"/>
            <family val="2"/>
          </rPr>
          <t xml:space="preserve">
Quoi? </t>
        </r>
        <r>
          <rPr>
            <sz val="11"/>
            <color indexed="81"/>
            <rFont val="Tahoma"/>
            <family val="2"/>
          </rPr>
          <t>Encourager l’élargissement de la participation à la vie culturelle.</t>
        </r>
        <r>
          <rPr>
            <b/>
            <sz val="11"/>
            <color indexed="81"/>
            <rFont val="Tahoma"/>
            <family val="2"/>
          </rPr>
          <t xml:space="preserve">
 Pourquoi? </t>
        </r>
        <r>
          <rPr>
            <sz val="11"/>
            <color indexed="81"/>
            <rFont val="Tahoma"/>
            <family val="2"/>
          </rPr>
          <t>Promouvoir l’accès à la culture pour le plus grand nombre permet de diffuser l’expression culturelle et d’en faire une composante partagée dans une société. L’élargissement de la participation à la vie culturelle nécessite l'accès à des infrastructures et des loisirs culturels.</t>
        </r>
        <r>
          <rPr>
            <b/>
            <sz val="11"/>
            <color indexed="81"/>
            <rFont val="Tahoma"/>
            <family val="2"/>
          </rPr>
          <t xml:space="preserve">
Comment? </t>
        </r>
        <r>
          <rPr>
            <sz val="11"/>
            <color indexed="81"/>
            <rFont val="Tahoma"/>
            <family val="2"/>
          </rPr>
          <t>En  encourageant l'expression culturelle, la créativité, la pratique artistique. En promouvant la décentralisation des pratiques culturelles. En apprenant des pratiques via l’enseignement artistique et culturel et la médiation des pratiques culturelles et artistiques. En investissant dans les infrastructures et les moyens de diffusion de la culture. En faisant la promotion des loisirs culturels et du tourisme basé sur la culture.</t>
        </r>
        <r>
          <rPr>
            <b/>
            <sz val="8"/>
            <color indexed="81"/>
            <rFont val="Tahoma"/>
            <family val="2"/>
          </rPr>
          <t xml:space="preserve">
</t>
        </r>
      </text>
    </comment>
    <comment ref="D14" authorId="2" shapeId="0" xr:uid="{00000000-0006-0000-0700-00000C000000}">
      <text>
        <r>
          <rPr>
            <b/>
            <sz val="11"/>
            <color indexed="81"/>
            <rFont val="Tahoma"/>
            <family val="2"/>
          </rPr>
          <t xml:space="preserve">
Quoi? </t>
        </r>
        <r>
          <rPr>
            <sz val="11"/>
            <color indexed="81"/>
            <rFont val="Tahoma"/>
            <family val="2"/>
          </rPr>
          <t xml:space="preserve">Encourager les individus et les groupes à créer, produire, diffuser et distribuer leurs propres expressions culturelles.
</t>
        </r>
        <r>
          <rPr>
            <b/>
            <sz val="11"/>
            <color indexed="81"/>
            <rFont val="Tahoma"/>
            <family val="2"/>
          </rPr>
          <t xml:space="preserve">
Pourquoi? </t>
        </r>
        <r>
          <rPr>
            <sz val="11"/>
            <color indexed="81"/>
            <rFont val="Tahoma"/>
            <family val="2"/>
          </rPr>
          <t xml:space="preserve">L'expression culturelle résulte de la créativité des individus, des groupes et des sociétés. Elle renvoie au sens symbolique et aux valeurs qui définissent les identités culturelles qu'il importe de connaître et de diffuser. </t>
        </r>
        <r>
          <rPr>
            <b/>
            <sz val="11"/>
            <color indexed="81"/>
            <rFont val="Tahoma"/>
            <family val="2"/>
          </rPr>
          <t xml:space="preserve">
Comment? </t>
        </r>
        <r>
          <rPr>
            <sz val="11"/>
            <color indexed="81"/>
            <rFont val="Tahoma"/>
            <family val="2"/>
          </rPr>
          <t>En reconnaissant la contribution des gens impliqués dans le processus créateur, des communautés culturelles et des organisations qui les soutiennent. En soutenant ou en créant des initiatives qui permettent la création et la diffusion de la diversité des expressions culturelles. En reconnaissant le rôle essentiel de l’interaction et de la créativité culturelle dans les processus de construction identitaire.</t>
        </r>
        <r>
          <rPr>
            <b/>
            <sz val="11"/>
            <color indexed="81"/>
            <rFont val="Tahoma"/>
            <family val="2"/>
          </rPr>
          <t xml:space="preserve">
</t>
        </r>
      </text>
    </comment>
    <comment ref="D15" authorId="2" shapeId="0" xr:uid="{00000000-0006-0000-0700-00000D000000}">
      <text>
        <r>
          <rPr>
            <b/>
            <sz val="11"/>
            <color indexed="81"/>
            <rFont val="Tahoma"/>
            <family val="2"/>
          </rPr>
          <t xml:space="preserve">
Quoi? </t>
        </r>
        <r>
          <rPr>
            <sz val="11"/>
            <color indexed="81"/>
            <rFont val="Tahoma"/>
            <family val="2"/>
          </rPr>
          <t xml:space="preserve">Reconnaître que la culture est adaptée aux contextes des individus et des collectivités, que ces contextes évoluent et que le caractère évolutif de la culture favorise l'adaptation pour le développement durable qui en revanche permet l’adoption de modes de vie et de pratiques culturelles mieux adaptées au contexte actuel et futur, à l’échelle locale comme globale. </t>
        </r>
        <r>
          <rPr>
            <b/>
            <sz val="11"/>
            <color indexed="81"/>
            <rFont val="Tahoma"/>
            <family val="2"/>
          </rPr>
          <t xml:space="preserve">
Pourquoi? </t>
        </r>
        <r>
          <rPr>
            <sz val="11"/>
            <color indexed="81"/>
            <rFont val="Tahoma"/>
            <family val="2"/>
          </rPr>
          <t>La culture doit pouvoir évoluer et rester articulée sur les savoirs modernes tout en reconnaissant ses racines traditionnelles et locales, afin que les pratiques et les modes de vie puissent s'arrimer à des modes de consommation et de production plus durables.</t>
        </r>
        <r>
          <rPr>
            <b/>
            <sz val="11"/>
            <color indexed="81"/>
            <rFont val="Tahoma"/>
            <family val="2"/>
          </rPr>
          <t xml:space="preserve">
Comment? </t>
        </r>
        <r>
          <rPr>
            <sz val="11"/>
            <color indexed="81"/>
            <rFont val="Tahoma"/>
            <family val="2"/>
          </rPr>
          <t>En favorisant l'innovation dans le domaine des arts et de la culture. En valorisant la créativité, en stimulant l’imaginaire, en soutenant la recherche et le développement, en valorisant les idées innovantes, et en reconnaissant la diversité des cultures locales et traditionnelles. En œuvrant pour une évolution culturelle, comprenant des changements de comportements pour le développement durable comme les pratiques de production et de consommation durables.</t>
        </r>
        <r>
          <rPr>
            <b/>
            <sz val="11"/>
            <color indexed="81"/>
            <rFont val="Tahoma"/>
            <family val="2"/>
          </rPr>
          <t xml:space="preserve">
</t>
        </r>
        <r>
          <rPr>
            <b/>
            <sz val="8"/>
            <color indexed="81"/>
            <rFont val="Tahoma"/>
            <family val="2"/>
          </rPr>
          <t xml:space="preserve">
</t>
        </r>
      </text>
    </comment>
    <comment ref="D16" authorId="2" shapeId="0" xr:uid="{00000000-0006-0000-0700-00000E000000}">
      <text>
        <r>
          <rPr>
            <b/>
            <sz val="11"/>
            <color indexed="81"/>
            <rFont val="Tahoma"/>
            <family val="2"/>
          </rPr>
          <t xml:space="preserve">
Quoi? </t>
        </r>
        <r>
          <rPr>
            <sz val="11"/>
            <color indexed="81"/>
            <rFont val="Tahoma"/>
            <family val="2"/>
          </rPr>
          <t>Valoriser les minorités culturelles, reconnaître leurs contributions à la société et intégrer leurs besoins spécifiques aux processus décisionnels, en particulier en ce qui concerne les cultures autochtones et/ou traditionnelles.</t>
        </r>
        <r>
          <rPr>
            <b/>
            <sz val="11"/>
            <color indexed="81"/>
            <rFont val="Tahoma"/>
            <family val="2"/>
          </rPr>
          <t xml:space="preserve"> 
Pourquoi? </t>
        </r>
        <r>
          <rPr>
            <sz val="11"/>
            <color indexed="81"/>
            <rFont val="Tahoma"/>
            <family val="2"/>
          </rPr>
          <t>La diversité sociale est source de connaissances, de savoir-faire et de valeurs bénéfiques à toutes les sociétés. Les cultures autochtones et/ou traditionnelles en particulier sont associées à un usage immémorial du territoire et de ses ressources pour la satisfaction des besoins humains. Leurs connaissances et leurs cultures peuvent ouvrir de nouvelles perspectives pour les modes d’exploitation et pour l’usage pérenne des ressources. La considération des minorités culturelles permet des échanges fructueux dans un climat de confiance, elle limite les risques d'exclusion ou de malentendus entre les communautés.</t>
        </r>
        <r>
          <rPr>
            <b/>
            <sz val="11"/>
            <color indexed="81"/>
            <rFont val="Tahoma"/>
            <family val="2"/>
          </rPr>
          <t xml:space="preserve">  
Comment? </t>
        </r>
        <r>
          <rPr>
            <sz val="11"/>
            <color indexed="81"/>
            <rFont val="Tahoma"/>
            <family val="2"/>
          </rPr>
          <t>En adoptant une attitude d’ouverture, de respect des différences, d'entraide, de partage entre les cultures. En favorisant l'expression des éléments distincts des cultures minoritaires, en leur permettant de créer, de diffuser et de distribuer leurs expressions culturelles et d’y avoir accès de manière à favoriser leur propre développement. En faisant connaître les utilisations traditionnelles des ressources, les racines des langues et des coutumes, en reconnaissant la spiritualité et la relation au territoire et à ses ressources des différentes cultures.</t>
        </r>
        <r>
          <rPr>
            <b/>
            <sz val="11"/>
            <color indexed="81"/>
            <rFont val="Tahoma"/>
            <family val="2"/>
          </rPr>
          <t xml:space="preserve">
</t>
        </r>
        <r>
          <rPr>
            <b/>
            <sz val="8"/>
            <color indexed="81"/>
            <rFont val="Tahoma"/>
            <family val="2"/>
          </rPr>
          <t xml:space="preserve">
</t>
        </r>
      </text>
    </comment>
    <comment ref="D17" authorId="2" shapeId="0" xr:uid="{00000000-0006-0000-0700-00000F000000}">
      <text>
        <r>
          <rPr>
            <b/>
            <sz val="11"/>
            <color indexed="81"/>
            <rFont val="Tahoma"/>
            <family val="2"/>
          </rPr>
          <t xml:space="preserve">
Quoi? </t>
        </r>
        <r>
          <rPr>
            <sz val="11"/>
            <color indexed="81"/>
            <rFont val="Tahoma"/>
            <family val="2"/>
          </rPr>
          <t>Favoriser une éducation à la culture et promouvoir, soutenir et rendre accessibles des activités culturelles et artistiques pour le plus grand nombre.</t>
        </r>
        <r>
          <rPr>
            <b/>
            <sz val="11"/>
            <color indexed="81"/>
            <rFont val="Tahoma"/>
            <family val="2"/>
          </rPr>
          <t xml:space="preserve">
Pourquoi? </t>
        </r>
        <r>
          <rPr>
            <sz val="11"/>
            <color indexed="81"/>
            <rFont val="Tahoma"/>
            <family val="2"/>
          </rPr>
          <t>L’éducation joue un rôle fondamental dans la protection et la promotion des expressions culturelles. L’accès équitable à une diversité d’expressions culturelles et l’accès des cultures aux moyens d’expression et de diffusion constituent des éléments importants pour mettre en valeur la diversité culturelle et encourager la compréhension mutuelle entre les cultures.</t>
        </r>
        <r>
          <rPr>
            <b/>
            <sz val="11"/>
            <color indexed="81"/>
            <rFont val="Tahoma"/>
            <family val="2"/>
          </rPr>
          <t xml:space="preserve">
Comment? </t>
        </r>
        <r>
          <rPr>
            <sz val="11"/>
            <color indexed="81"/>
            <rFont val="Tahoma"/>
            <family val="2"/>
          </rPr>
          <t>En favorisant l’épanouissement personnel par l’accès à l’éducation, aux loisirs et à la culture. En s'assurant que l’éducation soit attentive à l’identité et à la diversité culturelle. En favorisant le contact du plus grand nombre avec la culture et avec les services culturels. En comblant l'écart culturel entre les individus ou les groupes. En améliorant l’offre culturelle et en facilitant l’accès aux sites patrimoniaux et aux activités culturelles. En encourageant la créativité et les capacités de production par la mise en place de programmes d’éducation, de formation et d’échanges dans le domaine culturel.</t>
        </r>
        <r>
          <rPr>
            <b/>
            <sz val="11"/>
            <color indexed="81"/>
            <rFont val="Tahoma"/>
            <family val="2"/>
          </rPr>
          <t xml:space="preserve">
</t>
        </r>
      </text>
    </comment>
    <comment ref="B19" authorId="2" shapeId="0" xr:uid="{00000000-0006-0000-0700-000010000000}">
      <text>
        <r>
          <rPr>
            <b/>
            <sz val="11"/>
            <color indexed="81"/>
            <rFont val="Tahoma"/>
            <family val="2"/>
          </rPr>
          <t xml:space="preserve">
Quoi? </t>
        </r>
        <r>
          <rPr>
            <sz val="11"/>
            <color indexed="81"/>
            <rFont val="Tahoma"/>
            <family val="2"/>
          </rPr>
          <t xml:space="preserve">Favoriser la connaissance et le dialogue entre et à l'intérieur même des cultures, favoriser la diversité des formes d'expressions culturelles, tendre vers l'équilibre et l'équité entre les cultures (équilibre dans les flux d'échange, dans l'offre, dans les échanges culturels). </t>
        </r>
        <r>
          <rPr>
            <b/>
            <sz val="11"/>
            <color indexed="81"/>
            <rFont val="Tahoma"/>
            <family val="2"/>
          </rPr>
          <t xml:space="preserve"> 
Pourquoi? </t>
        </r>
        <r>
          <rPr>
            <sz val="11"/>
            <color indexed="81"/>
            <rFont val="Tahoma"/>
            <family val="2"/>
          </rPr>
          <t xml:space="preserve">L’interaction équitable de diverses cultures permet de générer des expressions culturelles partagées. L'équité entre les cultures permet la création d'un climat de vie sain et convivial, favorisant la cohésion sociale. Connaître l'autre permet de l’accueillir et souvent d'éviter des conflits. </t>
        </r>
        <r>
          <rPr>
            <b/>
            <sz val="11"/>
            <color indexed="81"/>
            <rFont val="Tahoma"/>
            <family val="2"/>
          </rPr>
          <t xml:space="preserve">
Comment? </t>
        </r>
        <r>
          <rPr>
            <sz val="11"/>
            <color indexed="81"/>
            <rFont val="Tahoma"/>
            <family val="2"/>
          </rPr>
          <t>En assistant ceux qui en ont besoin, en stimulant l'offre et la diffusion, en mesurant le degré d'ouverture aux autres cultures via les médias de masse par exemple, en accueillant les produits culturels externes tout en favorisant les produits locaux, en stimulant ou en renforçant les capacités locales de production de produits culturels. En reconnaissant les statuts de l'artisan et de l'artiste.</t>
        </r>
        <r>
          <rPr>
            <b/>
            <sz val="8"/>
            <color indexed="81"/>
            <rFont val="Tahoma"/>
            <family val="2"/>
          </rPr>
          <t xml:space="preserve">
</t>
        </r>
      </text>
    </comment>
    <comment ref="D20" authorId="2" shapeId="0" xr:uid="{00000000-0006-0000-0700-000011000000}">
      <text>
        <r>
          <rPr>
            <b/>
            <sz val="11"/>
            <color indexed="81"/>
            <rFont val="Tahoma"/>
            <family val="2"/>
          </rPr>
          <t xml:space="preserve">
Quoi? </t>
        </r>
        <r>
          <rPr>
            <sz val="11"/>
            <color indexed="81"/>
            <rFont val="Tahoma"/>
            <family val="2"/>
          </rPr>
          <t>Encourager le dialogue entre les cultures afin d’assurer des échanges culturels équilibrés, dans le respect interculturel, pour construire une culture de la paix.</t>
        </r>
        <r>
          <rPr>
            <b/>
            <sz val="11"/>
            <color indexed="81"/>
            <rFont val="Tahoma"/>
            <family val="2"/>
          </rPr>
          <t xml:space="preserve">
Pourquoi? </t>
        </r>
        <r>
          <rPr>
            <sz val="11"/>
            <color indexed="81"/>
            <rFont val="Tahoma"/>
            <family val="2"/>
          </rPr>
          <t>L'interculturalité renvoie à l’existence et à l’interaction équitable de diverses cultures, ce qui permet de générer des expressions culturelles partagées. L'interculturalité permet l'enrichissement des sociétés par l’interaction de leurs différentes composantes. La culture qui résulte de l’interculturalité devient par le fait même unique.</t>
        </r>
        <r>
          <rPr>
            <b/>
            <sz val="11"/>
            <color indexed="81"/>
            <rFont val="Tahoma"/>
            <family val="2"/>
          </rPr>
          <t xml:space="preserve">
Comment? </t>
        </r>
        <r>
          <rPr>
            <sz val="11"/>
            <color indexed="81"/>
            <rFont val="Tahoma"/>
            <family val="2"/>
          </rPr>
          <t xml:space="preserve">En valorisant l'expression de l'appartenance culturelle et en reconnaissant le rôle essentiel de l’interaction entre les cultures. En se questionnant, collectivement, pour identifier des valeurs communes et en favorisant l'adhésion des groupes culturels à ces valeurs. En créant un cadre de tolérance, de justice sociale et de respect mutuel entre les peuples et les cultures. En partageant les savoir-faire issus des traditions, au-delà des groupes culturels.
</t>
        </r>
      </text>
    </comment>
    <comment ref="D21" authorId="2" shapeId="0" xr:uid="{00000000-0006-0000-0700-000012000000}">
      <text>
        <r>
          <rPr>
            <b/>
            <sz val="11"/>
            <color indexed="81"/>
            <rFont val="Tahoma"/>
            <family val="2"/>
          </rPr>
          <t xml:space="preserve">
Quoi? </t>
        </r>
        <r>
          <rPr>
            <sz val="11"/>
            <color indexed="81"/>
            <rFont val="Tahoma"/>
            <family val="2"/>
          </rPr>
          <t>Éviter la prédominance d'une affirmation culturelle au détriment des autres cultures minoritaires.</t>
        </r>
        <r>
          <rPr>
            <b/>
            <sz val="11"/>
            <color indexed="81"/>
            <rFont val="Tahoma"/>
            <family val="2"/>
          </rPr>
          <t xml:space="preserve">
Pourquoi? </t>
        </r>
        <r>
          <rPr>
            <sz val="11"/>
            <color indexed="81"/>
            <rFont val="Tahoma"/>
            <family val="2"/>
          </rPr>
          <t>L'équité entre les cultures permet la création d'un climat de vie sain et convivial, favorisant la cohésion sociale. Cette cohésion sociale augmente la résistance et la résilience des individus, des organisations et des collectivités face aux changements ou aux perturbations. L’équité limite les risques d’acculturation et qu’une culture en écrase une autre.</t>
        </r>
        <r>
          <rPr>
            <b/>
            <sz val="11"/>
            <color indexed="81"/>
            <rFont val="Tahoma"/>
            <family val="2"/>
          </rPr>
          <t xml:space="preserve">
Comment? </t>
        </r>
        <r>
          <rPr>
            <sz val="11"/>
            <color indexed="81"/>
            <rFont val="Tahoma"/>
            <family val="2"/>
          </rPr>
          <t>En préservant la diversité des expressions culturelles des risques liés à la mondialisation, notamment au regard des déséquilibres entre la culture des pays industrialisés et celle des pays en développement. En renforçant les valeurs de respect, de solidarité, d’ouverture. En valorisant les relations harmonieuses, les bonnes interactions et l’apprentissage du vivre ensemble. En créant des lieux d’échange, de dialogue, de diffusion et de réalisation d'actions collectives. En accueillant les produits culturels externes tout en favorisant les produits locaux.</t>
        </r>
        <r>
          <rPr>
            <b/>
            <sz val="11"/>
            <color indexed="81"/>
            <rFont val="Tahoma"/>
            <family val="2"/>
          </rPr>
          <t xml:space="preserve">
</t>
        </r>
        <r>
          <rPr>
            <b/>
            <sz val="8"/>
            <color indexed="81"/>
            <rFont val="Tahoma"/>
            <family val="2"/>
          </rPr>
          <t xml:space="preserve">
</t>
        </r>
      </text>
    </comment>
    <comment ref="D22" authorId="3" shapeId="0" xr:uid="{00000000-0006-0000-0700-000013000000}">
      <text>
        <r>
          <rPr>
            <b/>
            <sz val="11"/>
            <color indexed="81"/>
            <rFont val="Tahoma"/>
            <family val="2"/>
          </rPr>
          <t xml:space="preserve">
Quoi? </t>
        </r>
        <r>
          <rPr>
            <sz val="11"/>
            <color indexed="81"/>
            <rFont val="Tahoma"/>
            <family val="2"/>
          </rPr>
          <t xml:space="preserve">Soutenir la création, la production, la diffusion en protégeant la liberté d'expression. </t>
        </r>
        <r>
          <rPr>
            <b/>
            <sz val="11"/>
            <color indexed="81"/>
            <rFont val="Tahoma"/>
            <family val="2"/>
          </rPr>
          <t xml:space="preserve">
Pourquoi? </t>
        </r>
        <r>
          <rPr>
            <sz val="11"/>
            <color indexed="81"/>
            <rFont val="Tahoma"/>
            <family val="2"/>
          </rPr>
          <t xml:space="preserve">Intégrer la culture dans les démarches de développement à tous les niveaux, afin de créer des conditions propices au développement durable. </t>
        </r>
        <r>
          <rPr>
            <b/>
            <sz val="11"/>
            <color indexed="81"/>
            <rFont val="Tahoma"/>
            <family val="2"/>
          </rPr>
          <t xml:space="preserve">
Comment?</t>
        </r>
        <r>
          <rPr>
            <sz val="11"/>
            <color indexed="81"/>
            <rFont val="Tahoma"/>
            <family val="2"/>
          </rPr>
          <t xml:space="preserve"> En responsabilisant l'ensemble des acteurs envers l'importance d'assurer le développement viable du secteur culturel.</t>
        </r>
      </text>
    </comment>
    <comment ref="B24" authorId="2" shapeId="0" xr:uid="{00000000-0006-0000-0700-000014000000}">
      <text>
        <r>
          <rPr>
            <b/>
            <sz val="11"/>
            <color indexed="81"/>
            <rFont val="Tahoma"/>
            <family val="2"/>
          </rPr>
          <t xml:space="preserve">
Quoi? </t>
        </r>
        <r>
          <rPr>
            <sz val="11"/>
            <color indexed="81"/>
            <rFont val="Tahoma"/>
            <family val="2"/>
          </rPr>
          <t>Développer un environnement structuré et soutenir les activités créatives culturelles.</t>
        </r>
        <r>
          <rPr>
            <b/>
            <sz val="11"/>
            <color indexed="81"/>
            <rFont val="Tahoma"/>
            <family val="2"/>
          </rPr>
          <t xml:space="preserve">
Pourquoi? </t>
        </r>
        <r>
          <rPr>
            <sz val="11"/>
            <color indexed="81"/>
            <rFont val="Tahoma"/>
            <family val="2"/>
          </rPr>
          <t>Les pratiques culturelles peuvent être créatrices d'emplois et génératrices de revenus, de richesse et donc contributives à la lutte contre la pauvreté.</t>
        </r>
        <r>
          <rPr>
            <b/>
            <sz val="11"/>
            <color indexed="81"/>
            <rFont val="Tahoma"/>
            <family val="2"/>
          </rPr>
          <t xml:space="preserve">
Comment? </t>
        </r>
        <r>
          <rPr>
            <sz val="11"/>
            <color indexed="81"/>
            <rFont val="Tahoma"/>
            <family val="2"/>
          </rPr>
          <t>En mettant en place un cadre législatif et/ou réglementaire adapté au développement du secteur culturel, aux marchés, à la protection des créateurs. En intégrant des technologies de l’information et de la communication (TIC), dont le numérique.</t>
        </r>
        <r>
          <rPr>
            <b/>
            <sz val="8"/>
            <color indexed="81"/>
            <rFont val="Tahoma"/>
            <family val="2"/>
          </rPr>
          <t xml:space="preserve">
</t>
        </r>
        <r>
          <rPr>
            <sz val="8"/>
            <color indexed="81"/>
            <rFont val="Tahoma"/>
            <family val="2"/>
          </rPr>
          <t xml:space="preserve">
</t>
        </r>
      </text>
    </comment>
    <comment ref="D25" authorId="2" shapeId="0" xr:uid="{00000000-0006-0000-0700-000015000000}">
      <text>
        <r>
          <rPr>
            <b/>
            <sz val="11"/>
            <color indexed="81"/>
            <rFont val="Tahoma"/>
            <family val="2"/>
          </rPr>
          <t xml:space="preserve">
Quoi? </t>
        </r>
        <r>
          <rPr>
            <sz val="11"/>
            <color indexed="81"/>
            <rFont val="Tahoma"/>
            <family val="2"/>
          </rPr>
          <t>L'émergence d'une industrie culturelle peut rendre attrayantes les carrières dans le domaine des arts et de la culture et favoriser la diffusion des expressions culturelles sur tout le territoire.</t>
        </r>
        <r>
          <rPr>
            <b/>
            <sz val="11"/>
            <color indexed="81"/>
            <rFont val="Tahoma"/>
            <family val="2"/>
          </rPr>
          <t xml:space="preserve">
Pourquoi? </t>
        </r>
        <r>
          <rPr>
            <sz val="11"/>
            <color indexed="81"/>
            <rFont val="Tahoma"/>
            <family val="2"/>
          </rPr>
          <t xml:space="preserve">Dans des conditions favorables, l'émergence d'une industrie culturelle composée de PME et de groupes de plus grande envergure favorise la création d'emplois de valeur ajoutée à l'échelle locale, nationale et internationale. </t>
        </r>
        <r>
          <rPr>
            <b/>
            <sz val="11"/>
            <color indexed="81"/>
            <rFont val="Tahoma"/>
            <family val="2"/>
          </rPr>
          <t xml:space="preserve">
Comment? </t>
        </r>
        <r>
          <rPr>
            <sz val="11"/>
            <color indexed="81"/>
            <rFont val="Tahoma"/>
            <family val="2"/>
          </rPr>
          <t>En créant des outils pour détecter et récompenser les initiatives culturelles locales comme des prix, des festivals, des espaces médiatiques dédiés à l'expression culturelle. En intégrant des technologies de l’information et de la communication (TIC), dont les technologies numériques dans la sphère culturelle.</t>
        </r>
        <r>
          <rPr>
            <b/>
            <sz val="11"/>
            <color indexed="81"/>
            <rFont val="Tahoma"/>
            <family val="2"/>
          </rPr>
          <t xml:space="preserve">
</t>
        </r>
        <r>
          <rPr>
            <b/>
            <sz val="8"/>
            <color indexed="81"/>
            <rFont val="Tahoma"/>
            <family val="2"/>
          </rPr>
          <t xml:space="preserve">
</t>
        </r>
      </text>
    </comment>
    <comment ref="D26" authorId="2" shapeId="0" xr:uid="{00000000-0006-0000-0700-000016000000}">
      <text>
        <r>
          <rPr>
            <b/>
            <sz val="11"/>
            <color indexed="81"/>
            <rFont val="Tahoma"/>
            <family val="2"/>
          </rPr>
          <t xml:space="preserve">
Quoi? </t>
        </r>
        <r>
          <rPr>
            <sz val="11"/>
            <color indexed="81"/>
            <rFont val="Tahoma"/>
            <family val="2"/>
          </rPr>
          <t>Reconnaître et affirmer l’importance du lien entre la culture, le développement, l'emploi et la prospérité économique et encourager les actions visant la mise en valeur de ces liens.</t>
        </r>
        <r>
          <rPr>
            <b/>
            <sz val="11"/>
            <color indexed="81"/>
            <rFont val="Tahoma"/>
            <family val="2"/>
          </rPr>
          <t xml:space="preserve">
Pourquoi? </t>
        </r>
        <r>
          <rPr>
            <sz val="11"/>
            <color indexed="81"/>
            <rFont val="Tahoma"/>
            <family val="2"/>
          </rPr>
          <t xml:space="preserve">La culture est un des aspects fondamentaux du développement et les aspects culturels du développement sont aussi importants que ses aspects économiques, sociaux ou environnementaux. Inversement, le développement influence la culture d’une société, ses attitudes envers l’environnement, ses modes de consommation et de production, ses attentes envers le futur. La culture peut être un secteur économique important, générateur d'emplois, de revenus et de prospérité. </t>
        </r>
        <r>
          <rPr>
            <b/>
            <sz val="11"/>
            <color indexed="81"/>
            <rFont val="Tahoma"/>
            <family val="2"/>
          </rPr>
          <t xml:space="preserve">
Comment? </t>
        </r>
        <r>
          <rPr>
            <sz val="11"/>
            <color indexed="81"/>
            <rFont val="Tahoma"/>
            <family val="2"/>
          </rPr>
          <t>En développant l’industrie culturelle comme source d’emplois et de revenus. En intégrant le facteur culturel à la pensée économique sur le développement, tout en évitant de traiter les activités, biens et services culturels comme ayant exclusivement une valeur commerciale. En s'assurant que les acteurs locaux puissent intégrer les principes du développement durable à leur propre culture en les adaptant. En favorisant l'adaptation culturelle au changement, notamment par l’éducation.</t>
        </r>
        <r>
          <rPr>
            <b/>
            <sz val="11"/>
            <color indexed="81"/>
            <rFont val="Tahoma"/>
            <family val="2"/>
          </rPr>
          <t xml:space="preserve">
</t>
        </r>
      </text>
    </comment>
    <comment ref="D27" authorId="2" shapeId="0" xr:uid="{00000000-0006-0000-0700-000017000000}">
      <text>
        <r>
          <rPr>
            <b/>
            <sz val="11"/>
            <color indexed="81"/>
            <rFont val="Tahoma"/>
            <family val="2"/>
          </rPr>
          <t xml:space="preserve">
Quoi? </t>
        </r>
        <r>
          <rPr>
            <sz val="11"/>
            <color indexed="81"/>
            <rFont val="Tahoma"/>
            <family val="2"/>
          </rPr>
          <t xml:space="preserve">Les acquis culturels ou traditionnels peuvent être la source de développement économique qui doit profiter équitablement à l'ensemble des parties impliquées.  </t>
        </r>
        <r>
          <rPr>
            <b/>
            <sz val="11"/>
            <color indexed="81"/>
            <rFont val="Tahoma"/>
            <family val="2"/>
          </rPr>
          <t xml:space="preserve">
Pourquoi? </t>
        </r>
        <r>
          <rPr>
            <sz val="11"/>
            <color indexed="81"/>
            <rFont val="Tahoma"/>
            <family val="2"/>
          </rPr>
          <t>Dans le cas d'une monétarisation d'acquis culturels ou traditionnels, il est nécessaire de réfléchir un partage équitable des bénéfices</t>
        </r>
        <r>
          <rPr>
            <b/>
            <sz val="11"/>
            <color indexed="81"/>
            <rFont val="Tahoma"/>
            <family val="2"/>
          </rPr>
          <t xml:space="preserve">.
Comment? </t>
        </r>
        <r>
          <rPr>
            <sz val="11"/>
            <color indexed="81"/>
            <rFont val="Tahoma"/>
            <family val="2"/>
          </rPr>
          <t>En associant les parties prenantes impliquées. En réfléchissant la notion de propriété des savoirs immatériels et traditionnels. En garantissant l’accès et le partage juste et équitable des avantages que présente l’utilisation des ressources génétiques et du savoir traditionnel.</t>
        </r>
        <r>
          <rPr>
            <b/>
            <sz val="11"/>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David Tremblay</author>
    <author>David</author>
    <author>Luc</author>
    <author>consultores15</author>
    <author xml:space="preserve">clases7 </author>
  </authors>
  <commentList>
    <comment ref="B2" authorId="0" shapeId="0" xr:uid="{00000000-0006-0000-0800-000001000000}">
      <text>
        <r>
          <rPr>
            <b/>
            <sz val="11"/>
            <color indexed="81"/>
            <rFont val="Verdana"/>
            <family val="2"/>
          </rPr>
          <t>Cette dimension fait écho aux principes de responsabilité, de justice, de paix et de solidarité.</t>
        </r>
        <r>
          <rPr>
            <sz val="11"/>
            <color indexed="81"/>
            <rFont val="Verdana"/>
            <family val="2"/>
          </rPr>
          <t xml:space="preserve">
La prise en compte du développement durable passe par l’application de grands principes de diversification, de responsabilité, d’imputabilité, de solidarité avec les générations actuelles et futures, de bienveillance, etc. Ces principes sont issus de valeurs dont le développement durable est porteur.
Une démarche éthique de développement durable devrait permettre d’identifier ces valeurs communes et de favoriser, chez chaque individu, un questionnement sur la manière d’actualiser ces valeurs, de manière à contribuer à la transition vers un monde plus durable.  </t>
        </r>
        <r>
          <rPr>
            <b/>
            <sz val="11"/>
            <color indexed="81"/>
            <rFont val="Tahoma"/>
            <family val="2"/>
          </rPr>
          <t xml:space="preserve">
</t>
        </r>
        <r>
          <rPr>
            <sz val="9"/>
            <color indexed="81"/>
            <rFont val="Tahoma"/>
            <family val="2"/>
          </rPr>
          <t xml:space="preserve">
</t>
        </r>
      </text>
    </comment>
    <comment ref="K5" authorId="1" shapeId="0" xr:uid="{00000000-0006-0000-0800-000002000000}">
      <text>
        <r>
          <rPr>
            <sz val="9"/>
            <color indexed="81"/>
            <rFont val="Tahoma"/>
            <family val="2"/>
          </rPr>
          <t>1: Les données proviennent de la démarche (stratégie, politique, projet)
2- Les données  proviennent d'une démarche (stratégie, politique, projet similaire: même technologie, même type de localisation.
3- Les données proviennent d’une démarche (stratégie, politique, projet) différente.
4- Les données proviennent d’une démarche (stratégie, politique, projet) générique</t>
        </r>
        <r>
          <rPr>
            <b/>
            <sz val="9"/>
            <color indexed="81"/>
            <rFont val="Tahoma"/>
            <family val="2"/>
          </rPr>
          <t>.</t>
        </r>
      </text>
    </comment>
    <comment ref="L5" authorId="1" shapeId="0" xr:uid="{00000000-0006-0000-0800-000003000000}">
      <text>
        <r>
          <rPr>
            <sz val="9"/>
            <color indexed="81"/>
            <rFont val="Tahoma"/>
            <family val="2"/>
          </rPr>
          <t>1- Les données proviennent d’actions complétées et mesurées.
2- Les données proviennent d’actions en cours de mise en œuvre.
3- Les données proviennent d’actions  identifiées dans la planification,  actions à entreprendre.
4- Les données proviennent d’engagements ou de volontés exprimés par les porteurs de la démarche.</t>
        </r>
      </text>
    </comment>
    <comment ref="M5" authorId="1" shapeId="0" xr:uid="{00000000-0006-0000-0800-000004000000}">
      <text>
        <r>
          <rPr>
            <sz val="9"/>
            <color indexed="81"/>
            <rFont val="Tahoma"/>
            <family val="2"/>
          </rPr>
          <t>1: Les données  qui servent à l’évaluation sont vérifiées et basées sur des mesures ou sur de la littérature grise (document produit par les différents paliers gouvernementaux, les universités, les entreprises ou l’industrie). 
2- Les données  qui servent à l’évaluation sont vérifiées et sont basées sur des hypothèses ou elles sont non vérifiées et basées sur des mesures.
3- Les données  qui servent à l’évaluation sont  non vérifiées  et basées sur des hypothèses  ou qualifiées par un expert.
4- Les données  qui servent à l’évaluation sont des estimations sans expert.</t>
        </r>
      </text>
    </comment>
    <comment ref="P5" authorId="2" shapeId="0" xr:uid="{00000000-0006-0000-0800-000005000000}">
      <text>
        <r>
          <rPr>
            <b/>
            <sz val="8"/>
            <color indexed="81"/>
            <rFont val="Tahoma"/>
            <family val="2"/>
          </rPr>
          <t>Note = Pondération x Évaluation /100</t>
        </r>
      </text>
    </comment>
    <comment ref="Q5" authorId="2" shapeId="0" xr:uid="{00000000-0006-0000-0800-000006000000}">
      <text>
        <r>
          <rPr>
            <b/>
            <sz val="8"/>
            <color indexed="81"/>
            <rFont val="Tahoma"/>
            <family val="2"/>
          </rPr>
          <t>Note = Pondération x Évaluation /100</t>
        </r>
      </text>
    </comment>
    <comment ref="R5" authorId="2" shapeId="0" xr:uid="{00000000-0006-0000-0800-000007000000}">
      <text>
        <r>
          <rPr>
            <b/>
            <sz val="8"/>
            <color indexed="81"/>
            <rFont val="Tahoma"/>
            <family val="2"/>
          </rPr>
          <t>Note = Pondération x Évaluation /100</t>
        </r>
      </text>
    </comment>
    <comment ref="S5" authorId="2" shapeId="0" xr:uid="{00000000-0006-0000-0800-000008000000}">
      <text>
        <r>
          <rPr>
            <b/>
            <sz val="8"/>
            <color indexed="81"/>
            <rFont val="Tahoma"/>
            <family val="2"/>
          </rPr>
          <t>Note = Pondération x Évaluation /100</t>
        </r>
      </text>
    </comment>
    <comment ref="T5" authorId="2" shapeId="0" xr:uid="{00000000-0006-0000-0800-000009000000}">
      <text>
        <r>
          <rPr>
            <b/>
            <sz val="8"/>
            <color indexed="81"/>
            <rFont val="Tahoma"/>
            <family val="2"/>
          </rPr>
          <t>Note = Pondération x Évaluation /100</t>
        </r>
      </text>
    </comment>
    <comment ref="B6" authorId="3" shapeId="0" xr:uid="{00000000-0006-0000-0800-00000A000000}">
      <text>
        <r>
          <rPr>
            <b/>
            <sz val="11"/>
            <color indexed="81"/>
            <rFont val="Verdana"/>
            <family val="2"/>
          </rPr>
          <t xml:space="preserve">
Quoi? </t>
        </r>
        <r>
          <rPr>
            <sz val="11"/>
            <color indexed="81"/>
            <rFont val="Verdana"/>
            <family val="2"/>
          </rPr>
          <t xml:space="preserve">Faire prendre conscience aux humains de leur responsabilité à l’égard des autres humains (actuels et futurs) et des autres êtres vivants.
</t>
        </r>
        <r>
          <rPr>
            <b/>
            <sz val="11"/>
            <color indexed="81"/>
            <rFont val="Verdana"/>
            <family val="2"/>
          </rPr>
          <t xml:space="preserve">Pourquoi? </t>
        </r>
        <r>
          <rPr>
            <sz val="11"/>
            <color indexed="81"/>
            <rFont val="Verdana"/>
            <family val="2"/>
          </rPr>
          <t xml:space="preserve">Les transformations nécessaires pour le développement durable sont tributaires de la contribution de tous. Chaque personne, organisation ou collectivité devrait prendre conscience de sa responsabilité d’agir davantage dans le sens du développement durable.
</t>
        </r>
        <r>
          <rPr>
            <b/>
            <sz val="11"/>
            <color indexed="81"/>
            <rFont val="Verdana"/>
            <family val="2"/>
          </rPr>
          <t xml:space="preserve">Comment? </t>
        </r>
        <r>
          <rPr>
            <sz val="11"/>
            <color indexed="81"/>
            <rFont val="Verdana"/>
            <family val="2"/>
          </rPr>
          <t xml:space="preserve">En favorisant les comportements responsables, intègres et transparents. En appliquant le principe de précaution. En s’assurant que les libertés individuelles ne fassent pas ombrage aux responsabilités envers la collectivité. </t>
        </r>
      </text>
    </comment>
    <comment ref="D7" authorId="3" shapeId="0" xr:uid="{00000000-0006-0000-0800-00000B000000}">
      <text>
        <r>
          <rPr>
            <sz val="9"/>
            <color indexed="81"/>
            <rFont val="Tahoma"/>
            <family val="2"/>
          </rPr>
          <t xml:space="preserve">
</t>
        </r>
        <r>
          <rPr>
            <b/>
            <sz val="11"/>
            <color indexed="81"/>
            <rFont val="Tahoma"/>
            <family val="2"/>
          </rPr>
          <t xml:space="preserve">Quoi? </t>
        </r>
        <r>
          <rPr>
            <sz val="11"/>
            <color indexed="81"/>
            <rFont val="Tahoma"/>
            <family val="2"/>
          </rPr>
          <t>Agir en tout temps de manière intègre et transparente, à l’égard de toutes les personnes impliquées.</t>
        </r>
        <r>
          <rPr>
            <b/>
            <sz val="11"/>
            <color indexed="81"/>
            <rFont val="Tahoma"/>
            <family val="2"/>
          </rPr>
          <t xml:space="preserve"> </t>
        </r>
        <r>
          <rPr>
            <sz val="11"/>
            <color indexed="81"/>
            <rFont val="Tahoma"/>
            <family val="2"/>
          </rPr>
          <t xml:space="preserve">
</t>
        </r>
        <r>
          <rPr>
            <b/>
            <sz val="11"/>
            <color indexed="81"/>
            <rFont val="Tahoma"/>
            <family val="2"/>
          </rPr>
          <t xml:space="preserve">Pourquoi? : </t>
        </r>
        <r>
          <rPr>
            <sz val="11"/>
            <color indexed="81"/>
            <rFont val="Tahoma"/>
            <family val="2"/>
          </rPr>
          <t>La transparence et l’intégrité sont deux valeurs importantes qui permettent le développement de relations de confiance entre les personnes et entre les peuples</t>
        </r>
        <r>
          <rPr>
            <b/>
            <sz val="11"/>
            <color indexed="81"/>
            <rFont val="Tahoma"/>
            <family val="2"/>
          </rPr>
          <t xml:space="preserve">. </t>
        </r>
        <r>
          <rPr>
            <sz val="11"/>
            <color indexed="81"/>
            <rFont val="Tahoma"/>
            <family val="2"/>
          </rPr>
          <t xml:space="preserve">
</t>
        </r>
        <r>
          <rPr>
            <b/>
            <sz val="11"/>
            <color indexed="81"/>
            <rFont val="Tahoma"/>
            <family val="2"/>
          </rPr>
          <t xml:space="preserve">Comment? : </t>
        </r>
        <r>
          <rPr>
            <sz val="11"/>
            <color indexed="81"/>
            <rFont val="Tahoma"/>
            <family val="2"/>
          </rPr>
          <t xml:space="preserve">En faisant la promotion d’une gestion axée sur l’autonomie et la transparence. En encourageant les conduites exemplaires et les comportements responsables, en respectant la déontologie professionnelle. En agissant de manière transparente, dans les limites possibles, sans entrainer de menaces à la sécurité. En évitant l’écoblanchiment et les allégations trompeuses.
</t>
        </r>
      </text>
    </comment>
    <comment ref="D8" authorId="3" shapeId="0" xr:uid="{00000000-0006-0000-0800-00000C000000}">
      <text>
        <r>
          <rPr>
            <sz val="11"/>
            <color indexed="81"/>
            <rFont val="Tahoma"/>
            <family val="2"/>
          </rPr>
          <t xml:space="preserve">
</t>
        </r>
        <r>
          <rPr>
            <b/>
            <sz val="11"/>
            <color indexed="81"/>
            <rFont val="Tahoma"/>
            <family val="2"/>
          </rPr>
          <t xml:space="preserve">Quoi? </t>
        </r>
        <r>
          <rPr>
            <sz val="11"/>
            <color indexed="81"/>
            <rFont val="Tahoma"/>
            <family val="2"/>
          </rPr>
          <t xml:space="preserve">Faire preuve de responsabilité prospective et adopter une approche de précaution lorsqu'il y a un risque de dommage grave ou irréversible.
</t>
        </r>
        <r>
          <rPr>
            <b/>
            <sz val="11"/>
            <color indexed="81"/>
            <rFont val="Tahoma"/>
            <family val="2"/>
          </rPr>
          <t xml:space="preserve">Pourquoi? </t>
        </r>
        <r>
          <rPr>
            <sz val="11"/>
            <color indexed="81"/>
            <rFont val="Tahoma"/>
            <family val="2"/>
          </rPr>
          <t>L’absence de certitude scientifique complète ne doit pas servir de prétexte pour remettre à plus tard l'adoption de mesures effectives visant à prévenir une dégradation de l'environnement et à protéger la santé.</t>
        </r>
        <r>
          <rPr>
            <b/>
            <sz val="11"/>
            <color indexed="81"/>
            <rFont val="Tahoma"/>
            <family val="2"/>
          </rPr>
          <t xml:space="preserve">
Comment? </t>
        </r>
        <r>
          <rPr>
            <sz val="11"/>
            <color indexed="81"/>
            <rFont val="Tahoma"/>
            <family val="2"/>
          </rPr>
          <t>En considérant l’émergence possible de nouveaux risques et le potentiel de dommages. En évaluant la pertinence de mesures de précautions élaborées ou mises en œuvre, en définissant les comportements possibles devant l’incertitude du risque envisagé. En évaluant les possibilités de réversibilité de l’action en cas de dommage grave. En déterminant les responsabilités en cas de dommage potentiel. En prenant des mesures immédiates pour éviter des dommages potentiellement irréparables, même si toutes les connaissances ne sont pas disponibles pour prévoir l’évolution future des systèmes.</t>
        </r>
        <r>
          <rPr>
            <sz val="9"/>
            <color indexed="81"/>
            <rFont val="Tahoma"/>
            <family val="2"/>
          </rPr>
          <t xml:space="preserve">
</t>
        </r>
      </text>
    </comment>
    <comment ref="D9" authorId="3" shapeId="0" xr:uid="{00000000-0006-0000-0800-00000D000000}">
      <text>
        <r>
          <rPr>
            <sz val="9"/>
            <color indexed="81"/>
            <rFont val="Tahoma"/>
            <family val="2"/>
          </rPr>
          <t xml:space="preserve">
</t>
        </r>
        <r>
          <rPr>
            <b/>
            <sz val="11"/>
            <color indexed="81"/>
            <rFont val="Tahoma"/>
            <family val="2"/>
          </rPr>
          <t xml:space="preserve">Quoi? </t>
        </r>
        <r>
          <rPr>
            <sz val="11"/>
            <color indexed="81"/>
            <rFont val="Tahoma"/>
            <family val="2"/>
          </rPr>
          <t xml:space="preserve">Tout être humain possède des droits universels, inaliénables, reconnus par des conventions internationales qu’il convient de respecter et de faire respecter..
</t>
        </r>
        <r>
          <rPr>
            <b/>
            <sz val="11"/>
            <color indexed="81"/>
            <rFont val="Tahoma"/>
            <family val="2"/>
          </rPr>
          <t xml:space="preserve">Pourquoi? </t>
        </r>
        <r>
          <rPr>
            <sz val="11"/>
            <color indexed="81"/>
            <rFont val="Tahoma"/>
            <family val="2"/>
          </rPr>
          <t xml:space="preserve">Les actions visant à restreindre l’exercice de droits fondamentaux risquent de générer des résistances et des révoltes qui peuvent entraîner des modes violents de résolution des problèmes.
</t>
        </r>
        <r>
          <rPr>
            <b/>
            <sz val="11"/>
            <color indexed="81"/>
            <rFont val="Tahoma"/>
            <family val="2"/>
          </rPr>
          <t xml:space="preserve">Comment? </t>
        </r>
        <r>
          <rPr>
            <sz val="11"/>
            <color indexed="81"/>
            <rFont val="Tahoma"/>
            <family val="2"/>
          </rPr>
          <t>En s’assurant que les droits humains sont respectés et en favorisant l’engagement des partenaires à respecter ces droits fondamentaux.</t>
        </r>
        <r>
          <rPr>
            <sz val="9"/>
            <color indexed="81"/>
            <rFont val="Tahoma"/>
            <family val="2"/>
          </rPr>
          <t xml:space="preserve">
</t>
        </r>
      </text>
    </comment>
    <comment ref="D10" authorId="3" shapeId="0" xr:uid="{00000000-0006-0000-0800-00000E000000}">
      <text>
        <r>
          <rPr>
            <sz val="9"/>
            <color indexed="81"/>
            <rFont val="Tahoma"/>
            <family val="2"/>
          </rPr>
          <t xml:space="preserve">
</t>
        </r>
        <r>
          <rPr>
            <b/>
            <sz val="11"/>
            <color indexed="81"/>
            <rFont val="Tahoma"/>
            <family val="2"/>
          </rPr>
          <t xml:space="preserve">Quoi? </t>
        </r>
        <r>
          <rPr>
            <sz val="11"/>
            <color indexed="81"/>
            <rFont val="Tahoma"/>
            <family val="2"/>
          </rPr>
          <t>Favoriser l’adoption de comportements et d’attitudes plus responsables entre les générations et envers la nature.</t>
        </r>
        <r>
          <rPr>
            <b/>
            <sz val="11"/>
            <color indexed="81"/>
            <rFont val="Tahoma"/>
            <family val="2"/>
          </rPr>
          <t xml:space="preserve">
</t>
        </r>
        <r>
          <rPr>
            <sz val="11"/>
            <color indexed="81"/>
            <rFont val="Tahoma"/>
            <family val="2"/>
          </rPr>
          <t xml:space="preserve">
</t>
        </r>
        <r>
          <rPr>
            <b/>
            <sz val="11"/>
            <color indexed="81"/>
            <rFont val="Tahoma"/>
            <family val="2"/>
          </rPr>
          <t xml:space="preserve">Pourquoi? ? </t>
        </r>
        <r>
          <rPr>
            <sz val="11"/>
            <color indexed="81"/>
            <rFont val="Tahoma"/>
            <family val="2"/>
          </rPr>
          <t xml:space="preserve">L’ensemble des humains et des non humains sont interdépendants et forment une communauté de destin planétaire. 
</t>
        </r>
        <r>
          <rPr>
            <b/>
            <sz val="11"/>
            <color indexed="81"/>
            <rFont val="Tahoma"/>
            <family val="2"/>
          </rPr>
          <t xml:space="preserve">Comment? ? </t>
        </r>
        <r>
          <rPr>
            <sz val="11"/>
            <color indexed="81"/>
            <rFont val="Tahoma"/>
            <family val="2"/>
          </rPr>
          <t xml:space="preserve">En favorisant la prise de conscience individuelle et collective sur les interdépendances. En favorisant le développement de comportements respectueux des personnes et de la nature.  </t>
        </r>
        <r>
          <rPr>
            <sz val="9"/>
            <color indexed="81"/>
            <rFont val="Tahoma"/>
            <family val="2"/>
          </rPr>
          <t xml:space="preserve">
</t>
        </r>
      </text>
    </comment>
    <comment ref="D11" authorId="3" shapeId="0" xr:uid="{00000000-0006-0000-0800-00000F000000}">
      <text>
        <r>
          <rPr>
            <b/>
            <sz val="11"/>
            <color indexed="81"/>
            <rFont val="Tahoma"/>
            <family val="2"/>
          </rPr>
          <t>Quoi?</t>
        </r>
        <r>
          <rPr>
            <sz val="11"/>
            <color indexed="81"/>
            <rFont val="Tahoma"/>
            <family val="2"/>
          </rPr>
          <t xml:space="preserve"> Développer l’équilibre entre le sentiment de liberté individuelle et la responsabilité de l’individu à l’égard de la collectivité</t>
        </r>
        <r>
          <rPr>
            <sz val="9"/>
            <color indexed="81"/>
            <rFont val="Tahoma"/>
            <family val="2"/>
          </rPr>
          <t xml:space="preserve">.
</t>
        </r>
        <r>
          <rPr>
            <sz val="11"/>
            <color indexed="81"/>
            <rFont val="Tahoma"/>
            <family val="2"/>
          </rPr>
          <t xml:space="preserve">
</t>
        </r>
        <r>
          <rPr>
            <b/>
            <sz val="11"/>
            <color indexed="81"/>
            <rFont val="Tahoma"/>
            <family val="2"/>
          </rPr>
          <t xml:space="preserve">Pourquoi? </t>
        </r>
        <r>
          <rPr>
            <sz val="11"/>
            <color indexed="81"/>
            <rFont val="Tahoma"/>
            <family val="2"/>
          </rPr>
          <t xml:space="preserve">Pour que des individus se réalisent pleinement et puissent fonctionner harmonieusement en société, ils doivent établir un équilibre entre ces deux pôles.. 
</t>
        </r>
        <r>
          <rPr>
            <b/>
            <sz val="11"/>
            <color indexed="81"/>
            <rFont val="Tahoma"/>
            <family val="2"/>
          </rPr>
          <t xml:space="preserve">Comment? </t>
        </r>
        <r>
          <rPr>
            <sz val="11"/>
            <color indexed="81"/>
            <rFont val="Tahoma"/>
            <family val="2"/>
          </rPr>
          <t>En favorisant l’expression et le respect des différences, en créant des conditions favorables à la cohésion sociale. En protégeant les libertés fondamentales, conformément à la législation nationale et aux accords internationaux.</t>
        </r>
        <r>
          <rPr>
            <sz val="9"/>
            <color indexed="81"/>
            <rFont val="Tahoma"/>
            <family val="2"/>
          </rPr>
          <t xml:space="preserve">
</t>
        </r>
      </text>
    </comment>
    <comment ref="D12" authorId="3" shapeId="0" xr:uid="{00000000-0006-0000-0800-000010000000}">
      <text>
        <r>
          <rPr>
            <sz val="9"/>
            <color indexed="81"/>
            <rFont val="Tahoma"/>
            <family val="2"/>
          </rPr>
          <t xml:space="preserve">
</t>
        </r>
        <r>
          <rPr>
            <b/>
            <sz val="11"/>
            <color indexed="81"/>
            <rFont val="Tahoma"/>
            <family val="2"/>
          </rPr>
          <t xml:space="preserve">Quoi? </t>
        </r>
        <r>
          <rPr>
            <sz val="11"/>
            <color indexed="81"/>
            <rFont val="Tahoma"/>
            <family val="2"/>
          </rPr>
          <t xml:space="preserve">Transformer la société et l’environnement de manière à faciliter l’adoption de modes de vie durables, qui minimisent l’utilisation de ressources et les pollutions, tout en soutenant un développement équitable.
</t>
        </r>
        <r>
          <rPr>
            <b/>
            <sz val="11"/>
            <color indexed="81"/>
            <rFont val="Tahoma"/>
            <family val="2"/>
          </rPr>
          <t xml:space="preserve">Pourquoi? </t>
        </r>
        <r>
          <rPr>
            <sz val="11"/>
            <color indexed="81"/>
            <rFont val="Tahoma"/>
            <family val="2"/>
          </rPr>
          <t>L’adoption de modes de vie durables nécessite de repenser nos manières de vivre, d’acheter, d’organiser notre vie, d’établir des relations. La transformation des sociétés et de notre environnement implique la création des cadres qui permettent aux citoyens d’évoluer vers des modes de vie durables.</t>
        </r>
        <r>
          <rPr>
            <b/>
            <sz val="11"/>
            <color indexed="81"/>
            <rFont val="Tahoma"/>
            <family val="2"/>
          </rPr>
          <t xml:space="preserve">
</t>
        </r>
        <r>
          <rPr>
            <sz val="11"/>
            <color indexed="81"/>
            <rFont val="Tahoma"/>
            <family val="2"/>
          </rPr>
          <t xml:space="preserve">
</t>
        </r>
        <r>
          <rPr>
            <b/>
            <sz val="11"/>
            <color indexed="81"/>
            <rFont val="Tahoma"/>
            <family val="2"/>
          </rPr>
          <t>Comment?</t>
        </r>
        <r>
          <rPr>
            <sz val="11"/>
            <color indexed="81"/>
            <rFont val="Tahoma"/>
            <family val="2"/>
          </rPr>
          <t xml:space="preserve"> En limitant la consommation ostentatoire. En faisant la promotion de la frugalité et de la simplicité volontaire. En opposant au consumérisme la notion de suffisance, soit le fait de bien vivre avec ce qui est suffisant. En développant des infrastructures, des produits et des services qui rendent possible l’adoption de modes de vie durables. En travaillant sur les règlementations, les innovations, les services publics qui favorisent les modes de vie durables. </t>
        </r>
        <r>
          <rPr>
            <sz val="9"/>
            <color indexed="81"/>
            <rFont val="Tahoma"/>
            <family val="2"/>
          </rPr>
          <t xml:space="preserve">
</t>
        </r>
      </text>
    </comment>
    <comment ref="B14" authorId="3" shapeId="0" xr:uid="{00000000-0006-0000-0800-000011000000}">
      <text>
        <r>
          <rPr>
            <b/>
            <sz val="11"/>
            <color indexed="81"/>
            <rFont val="Verdana"/>
            <family val="2"/>
          </rPr>
          <t xml:space="preserve">Quoi? </t>
        </r>
        <r>
          <rPr>
            <sz val="11"/>
            <color indexed="81"/>
            <rFont val="Verdana"/>
            <family val="2"/>
          </rPr>
          <t xml:space="preserve">Promouvoir l’avènement de sociétés pacifiques et ouvertes aux fins du développement durable.
</t>
        </r>
        <r>
          <rPr>
            <b/>
            <sz val="11"/>
            <color indexed="81"/>
            <rFont val="Verdana"/>
            <family val="2"/>
          </rPr>
          <t xml:space="preserve">Pourquoi? </t>
        </r>
        <r>
          <rPr>
            <sz val="11"/>
            <color indexed="81"/>
            <rFont val="Verdana"/>
            <family val="2"/>
          </rPr>
          <t xml:space="preserve">La recherche de la paix, partout et à tout moment, oblige la recherche de solutions non conflictuelles aux problèmes et aux conflits, permettant d’éviter des souffrances injustifiables. 
</t>
        </r>
        <r>
          <rPr>
            <b/>
            <sz val="11"/>
            <color indexed="81"/>
            <rFont val="Verdana"/>
            <family val="2"/>
          </rPr>
          <t xml:space="preserve">
Comment? </t>
        </r>
        <r>
          <rPr>
            <sz val="11"/>
            <color indexed="81"/>
            <rFont val="Verdana"/>
            <family val="2"/>
          </rPr>
          <t>En mettant fin, partout dans le monde, à toutes les formes de violence. En se dotant d’institutions capables d’instaurer une paix durable entre les individus et les nations. En appuyant les institutions chargées de renforcer, à tous les niveaux, les moyens de prévenir la violence et de lutter contre la criminalité.</t>
        </r>
        <r>
          <rPr>
            <sz val="9"/>
            <color indexed="81"/>
            <rFont val="Verdana"/>
            <family val="2"/>
          </rPr>
          <t xml:space="preserve">
</t>
        </r>
      </text>
    </comment>
    <comment ref="D15" authorId="3" shapeId="0" xr:uid="{00000000-0006-0000-0800-000012000000}">
      <text>
        <r>
          <rPr>
            <sz val="11"/>
            <color indexed="81"/>
            <rFont val="Tahoma"/>
            <family val="2"/>
          </rPr>
          <t xml:space="preserve">
</t>
        </r>
        <r>
          <rPr>
            <b/>
            <sz val="11"/>
            <color indexed="81"/>
            <rFont val="Tahoma"/>
            <family val="2"/>
          </rPr>
          <t xml:space="preserve">Quoi? </t>
        </r>
        <r>
          <rPr>
            <sz val="11"/>
            <color indexed="81"/>
            <rFont val="Tahoma"/>
            <family val="2"/>
          </rPr>
          <t xml:space="preserve">Promouvoir l’émergence d’attitudes et de comportements pacifiques et non violents pour les individus, les groupes et les nations.
</t>
        </r>
        <r>
          <rPr>
            <b/>
            <sz val="11"/>
            <color indexed="81"/>
            <rFont val="Tahoma"/>
            <family val="2"/>
          </rPr>
          <t xml:space="preserve">Pourquoi? </t>
        </r>
        <r>
          <rPr>
            <sz val="11"/>
            <color indexed="81"/>
            <rFont val="Tahoma"/>
            <family val="2"/>
          </rPr>
          <t>Le monde a fait, pendant des millénaires, l’expérience de la guerre et de la violence sous toutes ses formes. La violence crée la souffrance et souvent le ressentiment. Le monde a résolument besoin d’une transition pacifique</t>
        </r>
        <r>
          <rPr>
            <b/>
            <sz val="11"/>
            <color indexed="81"/>
            <rFont val="Tahoma"/>
            <family val="2"/>
          </rPr>
          <t>.</t>
        </r>
        <r>
          <rPr>
            <sz val="11"/>
            <color indexed="81"/>
            <rFont val="Tahoma"/>
            <family val="2"/>
          </rPr>
          <t xml:space="preserve">
</t>
        </r>
        <r>
          <rPr>
            <b/>
            <sz val="11"/>
            <color indexed="81"/>
            <rFont val="Tahoma"/>
            <family val="2"/>
          </rPr>
          <t xml:space="preserve">Comment? </t>
        </r>
        <r>
          <rPr>
            <sz val="11"/>
            <color indexed="81"/>
            <rFont val="Tahoma"/>
            <family val="2"/>
          </rPr>
          <t>En éduquant à la paix et à la citoyenneté. En mettant un terme à la maltraitance, à l’exploitation, aux flux financiers illicites, au trafic d’armes, à la corruption et autres activités illicites. En veillant à ne pas engendrer ou attiser des conflits.</t>
        </r>
        <r>
          <rPr>
            <sz val="9"/>
            <color indexed="81"/>
            <rFont val="Tahoma"/>
            <family val="2"/>
          </rPr>
          <t xml:space="preserve">
</t>
        </r>
      </text>
    </comment>
    <comment ref="D16" authorId="3" shapeId="0" xr:uid="{00000000-0006-0000-0800-000013000000}">
      <text>
        <r>
          <rPr>
            <b/>
            <sz val="11"/>
            <color indexed="81"/>
            <rFont val="Tahoma"/>
            <family val="2"/>
          </rPr>
          <t xml:space="preserve">
Quoi?</t>
        </r>
        <r>
          <rPr>
            <sz val="11"/>
            <color indexed="81"/>
            <rFont val="Tahoma"/>
            <family val="2"/>
          </rPr>
          <t xml:space="preserve"> Utiliser des mécanismes non violents afin de régler les conflits existants ou latents.
</t>
        </r>
        <r>
          <rPr>
            <b/>
            <sz val="11"/>
            <color indexed="81"/>
            <rFont val="Tahoma"/>
            <family val="2"/>
          </rPr>
          <t xml:space="preserve">Pourquoi? </t>
        </r>
        <r>
          <rPr>
            <sz val="11"/>
            <color indexed="81"/>
            <rFont val="Tahoma"/>
            <family val="2"/>
          </rPr>
          <t xml:space="preserve">Parce que la violence engendre le plus souvent plus de violence, la recherche de solution pacifique crée des opportunités pour briser le cercle de la violence. </t>
        </r>
        <r>
          <rPr>
            <b/>
            <sz val="11"/>
            <color indexed="81"/>
            <rFont val="Tahoma"/>
            <family val="2"/>
          </rPr>
          <t xml:space="preserve">
</t>
        </r>
        <r>
          <rPr>
            <sz val="11"/>
            <color indexed="81"/>
            <rFont val="Tahoma"/>
            <family val="2"/>
          </rPr>
          <t xml:space="preserve">
</t>
        </r>
        <r>
          <rPr>
            <b/>
            <sz val="11"/>
            <color indexed="81"/>
            <rFont val="Tahoma"/>
            <family val="2"/>
          </rPr>
          <t xml:space="preserve">Comment? </t>
        </r>
        <r>
          <rPr>
            <sz val="11"/>
            <color indexed="81"/>
            <rFont val="Tahoma"/>
            <family val="2"/>
          </rPr>
          <t>En prévoyant des méthodes d'expression et de résolution des conflits. En favorisant les attitudes et une communication non violente. En évitant d’attiser la polarisation. En faisant preuve d’empathie, et en identifiant des mécanismes pour inclure les intérêts du plus grand nombre. En intégrant dans les solutions gagnantes des éléments souhaités par les perdants.</t>
        </r>
        <r>
          <rPr>
            <sz val="9"/>
            <color indexed="81"/>
            <rFont val="Tahoma"/>
            <family val="2"/>
          </rPr>
          <t xml:space="preserve">
</t>
        </r>
      </text>
    </comment>
    <comment ref="D17" authorId="3" shapeId="0" xr:uid="{00000000-0006-0000-0800-000014000000}">
      <text>
        <r>
          <rPr>
            <sz val="11"/>
            <color indexed="81"/>
            <rFont val="Tahoma"/>
            <family val="2"/>
          </rPr>
          <t xml:space="preserve">
</t>
        </r>
        <r>
          <rPr>
            <b/>
            <sz val="11"/>
            <color indexed="81"/>
            <rFont val="Tahoma"/>
            <family val="2"/>
          </rPr>
          <t xml:space="preserve">Quoi? </t>
        </r>
        <r>
          <rPr>
            <sz val="11"/>
            <color indexed="81"/>
            <rFont val="Tahoma"/>
            <family val="2"/>
          </rPr>
          <t xml:space="preserve">Mettre en place des mécanismes permettant de réconcilier les parties prenantes à un conflit et identifier des mécanismes pour reconstruire les relations sur des bases nouvelles.
</t>
        </r>
        <r>
          <rPr>
            <b/>
            <sz val="11"/>
            <color indexed="81"/>
            <rFont val="Tahoma"/>
            <family val="2"/>
          </rPr>
          <t xml:space="preserve">Pourquoi? </t>
        </r>
        <r>
          <rPr>
            <sz val="11"/>
            <color indexed="81"/>
            <rFont val="Tahoma"/>
            <family val="2"/>
          </rPr>
          <t xml:space="preserve">Des conflits peuvent avoir préexistés, tant à l’échelle des individus, des organisations que des nations. Les conflits passés peuvent laisser des marques durables qui peuvent provoquer des réactions fortes, même plusieurs années après les évènements. La résolution des conflits passés permet de reconstruire sur des bases nouvelles.
</t>
        </r>
        <r>
          <rPr>
            <b/>
            <sz val="11"/>
            <color indexed="81"/>
            <rFont val="Tahoma"/>
            <family val="2"/>
          </rPr>
          <t xml:space="preserve">Comment? </t>
        </r>
        <r>
          <rPr>
            <sz val="11"/>
            <color indexed="81"/>
            <rFont val="Tahoma"/>
            <family val="2"/>
          </rPr>
          <t>En identifiant les conflits passés, en faisant la lumière sur les traces et impacts que les conflits ont pu laisser. En reconnaissant les torts et les dommages. En collaborant avec les parties impliquées pour la recherche de compensations. En cherchant le pardon et la réconciliation.</t>
        </r>
        <r>
          <rPr>
            <sz val="9"/>
            <color indexed="81"/>
            <rFont val="Tahoma"/>
            <family val="2"/>
          </rPr>
          <t xml:space="preserve">
</t>
        </r>
      </text>
    </comment>
    <comment ref="D18" authorId="3" shapeId="0" xr:uid="{00000000-0006-0000-0800-000015000000}">
      <text>
        <r>
          <rPr>
            <sz val="9"/>
            <color indexed="81"/>
            <rFont val="Tahoma"/>
            <family val="2"/>
          </rPr>
          <t xml:space="preserve">
</t>
        </r>
        <r>
          <rPr>
            <b/>
            <sz val="11"/>
            <color indexed="81"/>
            <rFont val="Tahoma"/>
            <family val="2"/>
          </rPr>
          <t xml:space="preserve">Quoi? </t>
        </r>
        <r>
          <rPr>
            <sz val="11"/>
            <color indexed="81"/>
            <rFont val="Tahoma"/>
            <family val="2"/>
          </rPr>
          <t xml:space="preserve">Favoriser l’équilibre des responsabilités et des sanctions socialement déterminées.
</t>
        </r>
        <r>
          <rPr>
            <b/>
            <sz val="11"/>
            <color indexed="81"/>
            <rFont val="Tahoma"/>
            <family val="2"/>
          </rPr>
          <t xml:space="preserve">Pourquoi? </t>
        </r>
        <r>
          <rPr>
            <sz val="11"/>
            <color indexed="81"/>
            <rFont val="Tahoma"/>
            <family val="2"/>
          </rPr>
          <t xml:space="preserve">Dans toutes les sociétés, la sanction des comportements déviants permet une reconnaissance de la responsabilité et doit favoriser la réhabilitation.
</t>
        </r>
        <r>
          <rPr>
            <b/>
            <sz val="11"/>
            <color indexed="81"/>
            <rFont val="Tahoma"/>
            <family val="2"/>
          </rPr>
          <t>Comment?</t>
        </r>
        <r>
          <rPr>
            <sz val="11"/>
            <color indexed="81"/>
            <rFont val="Tahoma"/>
            <family val="2"/>
          </rPr>
          <t xml:space="preserve"> En établissant un code légal public et transparent. En favorisant l’équité entre les droits et les responsabilités. En favorisant la réhabilitation des contrevenants.
</t>
        </r>
      </text>
    </comment>
    <comment ref="B20" authorId="3" shapeId="0" xr:uid="{00000000-0006-0000-0800-000016000000}">
      <text>
        <r>
          <rPr>
            <b/>
            <sz val="11"/>
            <color indexed="81"/>
            <rFont val="Verdana"/>
            <family val="2"/>
          </rPr>
          <t xml:space="preserve">
Quoi? </t>
        </r>
        <r>
          <rPr>
            <sz val="11"/>
            <color indexed="81"/>
            <rFont val="Verdana"/>
            <family val="2"/>
          </rPr>
          <t xml:space="preserve">Agir de façon bienveillante et solidaire, favoriser l’empathie, l’engagement et l’assistance mutuels entre des personnes ou des groupes. 
</t>
        </r>
        <r>
          <rPr>
            <b/>
            <sz val="11"/>
            <color indexed="81"/>
            <rFont val="Verdana"/>
            <family val="2"/>
          </rPr>
          <t xml:space="preserve">Pourquoi? </t>
        </r>
        <r>
          <rPr>
            <sz val="11"/>
            <color indexed="81"/>
            <rFont val="Verdana"/>
            <family val="2"/>
          </rPr>
          <t xml:space="preserve">Une attitude d’ouverture et de bienveillance permet de progresser dans un climat de confiance mutuelle entre les individus et les peuples, et de mieux surmonter des crises. 
</t>
        </r>
        <r>
          <rPr>
            <b/>
            <sz val="11"/>
            <color indexed="81"/>
            <rFont val="Verdana"/>
            <family val="2"/>
          </rPr>
          <t>Comment?</t>
        </r>
        <r>
          <rPr>
            <sz val="11"/>
            <color indexed="81"/>
            <rFont val="Verdana"/>
            <family val="2"/>
          </rPr>
          <t xml:space="preserve"> En se montrant à l’écoute de l’autre. En considérant les besoins particuliers ou contextuels des groupes. En répartissant les avantages du développement de façon équitable. En valorisant le don sans contrepartie.</t>
        </r>
      </text>
    </comment>
    <comment ref="D21" authorId="3" shapeId="0" xr:uid="{00000000-0006-0000-0800-000017000000}">
      <text>
        <r>
          <rPr>
            <sz val="9"/>
            <color indexed="81"/>
            <rFont val="Verdana"/>
            <family val="2"/>
          </rPr>
          <t xml:space="preserve">
</t>
        </r>
        <r>
          <rPr>
            <b/>
            <sz val="11"/>
            <color indexed="81"/>
            <rFont val="Verdana"/>
            <family val="2"/>
          </rPr>
          <t xml:space="preserve">Quoi? </t>
        </r>
        <r>
          <rPr>
            <sz val="11"/>
            <color indexed="81"/>
            <rFont val="Verdana"/>
            <family val="2"/>
          </rPr>
          <t xml:space="preserve">Favoriser l’accès équitable et universel aux services, aux infrastructures, aux retombées, aux technologies, à la science, à l’innovation, au territoire. </t>
        </r>
        <r>
          <rPr>
            <b/>
            <sz val="11"/>
            <color indexed="81"/>
            <rFont val="Verdana"/>
            <family val="2"/>
          </rPr>
          <t xml:space="preserve">
Pourquoi? </t>
        </r>
        <r>
          <rPr>
            <sz val="11"/>
            <color indexed="81"/>
            <rFont val="Verdana"/>
            <family val="2"/>
          </rPr>
          <t>Dans une perspective d’équité, pour réduire les inégalités entre les individus et les collectivités sur le plan de l'accessibilité aux services et aux modes de développement.</t>
        </r>
        <r>
          <rPr>
            <b/>
            <sz val="11"/>
            <color indexed="81"/>
            <rFont val="Verdana"/>
            <family val="2"/>
          </rPr>
          <t xml:space="preserve">
Comment?</t>
        </r>
        <r>
          <rPr>
            <sz val="11"/>
            <color indexed="81"/>
            <rFont val="Verdana"/>
            <family val="2"/>
          </rPr>
          <t xml:space="preserve"> En identifiant les entraves à l’accès pour les personnes. En considérant la proximité des services, les moyens de transport existants, la facilité d’accès pour les personnes à mobilité réduite. En permettant le libre accès au territoire. En adoptant une tarification sociale, en s’assurant de la qualité et de la durabilité des produits et leur adaptabilité aux besoins changeants des utilisateurs. En favorisant le transfert d’expertises, de technologies, de connaissances. En assurant l’égalité des chances, notamment en éliminant les lois, politiques et pratiques discriminatoires.</t>
        </r>
        <r>
          <rPr>
            <b/>
            <sz val="11"/>
            <color indexed="81"/>
            <rFont val="Verdana"/>
            <family val="2"/>
          </rPr>
          <t xml:space="preserve">
</t>
        </r>
      </text>
    </comment>
    <comment ref="D22" authorId="3" shapeId="0" xr:uid="{00000000-0006-0000-0800-000018000000}">
      <text>
        <r>
          <rPr>
            <b/>
            <sz val="11"/>
            <color indexed="81"/>
            <rFont val="Verdana"/>
            <family val="2"/>
          </rPr>
          <t xml:space="preserve">
Quoi? </t>
        </r>
        <r>
          <rPr>
            <sz val="11"/>
            <color indexed="81"/>
            <rFont val="Verdana"/>
            <family val="2"/>
          </rPr>
          <t xml:space="preserve">Pour les populations qui seront affectées négativement par les impacts environnementaux, sociaux ou économiques du développement, et prévoir des mécanismes de compensation ou d’indemnisation. </t>
        </r>
        <r>
          <rPr>
            <b/>
            <sz val="11"/>
            <color indexed="81"/>
            <rFont val="Verdana"/>
            <family val="2"/>
          </rPr>
          <t xml:space="preserve">
Pourquoi? </t>
        </r>
        <r>
          <rPr>
            <sz val="11"/>
            <color indexed="81"/>
            <rFont val="Verdana"/>
            <family val="2"/>
          </rPr>
          <t xml:space="preserve">La valorisation de l’équité intragénérationnelle incite à distribuer équitablement les impacts positifs et de réduire à la source les impacts négatifs de nos actions. </t>
        </r>
        <r>
          <rPr>
            <b/>
            <sz val="11"/>
            <color indexed="81"/>
            <rFont val="Verdana"/>
            <family val="2"/>
          </rPr>
          <t xml:space="preserve">
Comment? </t>
        </r>
        <r>
          <rPr>
            <sz val="11"/>
            <color indexed="81"/>
            <rFont val="Verdana"/>
            <family val="2"/>
          </rPr>
          <t>En identifiant les préjudices (financiers, matériels, psychologiques) causés à certaines catégories sociales et à la qualité de l’environnement. En tenant compte des nuisances, de la perte de jouissance, de la dégradation ou de la dévalorisation des biens, des dommages collatéraux et des effets cumulés. En corrigeant certaines situations, en indemnisant les populations exposées, en offrant des solutions de compensation.</t>
        </r>
        <r>
          <rPr>
            <b/>
            <sz val="11"/>
            <color indexed="81"/>
            <rFont val="Verdana"/>
            <family val="2"/>
          </rPr>
          <t xml:space="preserve">
</t>
        </r>
        <r>
          <rPr>
            <sz val="9"/>
            <color indexed="81"/>
            <rFont val="Verdana"/>
            <family val="2"/>
          </rPr>
          <t xml:space="preserve">
</t>
        </r>
      </text>
    </comment>
    <comment ref="D23" authorId="3" shapeId="0" xr:uid="{00000000-0006-0000-0800-000019000000}">
      <text>
        <r>
          <rPr>
            <sz val="9"/>
            <color indexed="81"/>
            <rFont val="Verdana"/>
            <family val="2"/>
          </rPr>
          <t xml:space="preserve">
</t>
        </r>
        <r>
          <rPr>
            <b/>
            <sz val="11"/>
            <color indexed="81"/>
            <rFont val="Verdana"/>
            <family val="2"/>
          </rPr>
          <t xml:space="preserve">Quoi? </t>
        </r>
        <r>
          <rPr>
            <sz val="11"/>
            <color indexed="81"/>
            <rFont val="Verdana"/>
            <family val="2"/>
          </rPr>
          <t xml:space="preserve">Encourager les actions individuelles et collectives qui permettent de développer l'esprit communautaire et la solidarité. 
</t>
        </r>
        <r>
          <rPr>
            <b/>
            <sz val="11"/>
            <color indexed="81"/>
            <rFont val="Verdana"/>
            <family val="2"/>
          </rPr>
          <t>Pourquoi?</t>
        </r>
        <r>
          <rPr>
            <sz val="11"/>
            <color indexed="81"/>
            <rFont val="Verdana"/>
            <family val="2"/>
          </rPr>
          <t xml:space="preserve"> Agir de façon solidaire favorise l’engagement et l’assistance mutuelle entre des personnes ou des groupes. La solidarité favorise la résilience des communautés. 
</t>
        </r>
        <r>
          <rPr>
            <b/>
            <sz val="11"/>
            <color indexed="81"/>
            <rFont val="Verdana"/>
            <family val="2"/>
          </rPr>
          <t>Comment?</t>
        </r>
        <r>
          <rPr>
            <sz val="11"/>
            <color indexed="81"/>
            <rFont val="Verdana"/>
            <family val="2"/>
          </rPr>
          <t xml:space="preserve"> En multipliant les occasions d’échange et de dialogue. En créant des lieux publics accessibles et conviviaux. En développant des projets communautaires. En stimulant l’implication bénévole dans la communauté et à l’extérieur de la communauté. </t>
        </r>
        <r>
          <rPr>
            <sz val="9"/>
            <color indexed="81"/>
            <rFont val="Verdana"/>
            <family val="2"/>
          </rPr>
          <t xml:space="preserve">
</t>
        </r>
      </text>
    </comment>
    <comment ref="D24" authorId="3" shapeId="0" xr:uid="{00000000-0006-0000-0800-00001A000000}">
      <text>
        <r>
          <rPr>
            <sz val="9"/>
            <color indexed="81"/>
            <rFont val="Verdana"/>
            <family val="2"/>
          </rPr>
          <t xml:space="preserve">
</t>
        </r>
        <r>
          <rPr>
            <b/>
            <sz val="11"/>
            <color indexed="81"/>
            <rFont val="Verdana"/>
            <family val="2"/>
          </rPr>
          <t xml:space="preserve">Quoi? </t>
        </r>
        <r>
          <rPr>
            <sz val="11"/>
            <color indexed="81"/>
            <rFont val="Verdana"/>
            <family val="2"/>
          </rPr>
          <t xml:space="preserve">Reconnaître l'autre à la fois dans sa différence et dans ses similarités 
</t>
        </r>
        <r>
          <rPr>
            <b/>
            <sz val="11"/>
            <color indexed="81"/>
            <rFont val="Verdana"/>
            <family val="2"/>
          </rPr>
          <t xml:space="preserve">
Pourquoi? </t>
        </r>
        <r>
          <rPr>
            <sz val="11"/>
            <color indexed="81"/>
            <rFont val="Verdana"/>
            <family val="2"/>
          </rPr>
          <t xml:space="preserve">Reconnaitre les différences est bénéfique. L’altérité incite à des attitudes d’ouverture, de respect, d’écoute et d’empathie. </t>
        </r>
        <r>
          <rPr>
            <b/>
            <sz val="11"/>
            <color indexed="81"/>
            <rFont val="Verdana"/>
            <family val="2"/>
          </rPr>
          <t xml:space="preserve">
Comment? </t>
        </r>
        <r>
          <rPr>
            <sz val="11"/>
            <color indexed="81"/>
            <rFont val="Verdana"/>
            <family val="2"/>
          </rPr>
          <t>En multipliant les occasions d’échange et de dialogue. En favorisant l’écoute et les attitudes respectueuses et ouvertes face à la différence. En recherchant la compréhension mutuelle.</t>
        </r>
        <r>
          <rPr>
            <sz val="9"/>
            <color indexed="81"/>
            <rFont val="Verdana"/>
            <family val="2"/>
          </rPr>
          <t xml:space="preserve">
</t>
        </r>
      </text>
    </comment>
    <comment ref="B26" authorId="4" shapeId="0" xr:uid="{00000000-0006-0000-0800-00001B000000}">
      <text>
        <r>
          <rPr>
            <sz val="9"/>
            <color indexed="81"/>
            <rFont val="Verdana"/>
            <family val="2"/>
          </rPr>
          <t xml:space="preserve">
</t>
        </r>
        <r>
          <rPr>
            <b/>
            <sz val="11"/>
            <color indexed="81"/>
            <rFont val="Verdana"/>
            <family val="2"/>
          </rPr>
          <t>Quoi?</t>
        </r>
        <r>
          <rPr>
            <sz val="11"/>
            <color indexed="81"/>
            <rFont val="Verdana"/>
            <family val="2"/>
          </rPr>
          <t xml:space="preserve"> Assurer une juste redistribution de l'augmentation des richesses, avantages et aménités pour tous. </t>
        </r>
        <r>
          <rPr>
            <b/>
            <sz val="11"/>
            <color indexed="81"/>
            <rFont val="Verdana"/>
            <family val="2"/>
          </rPr>
          <t xml:space="preserve">
Pourquoi? </t>
        </r>
        <r>
          <rPr>
            <sz val="11"/>
            <color indexed="81"/>
            <rFont val="Verdana"/>
            <family val="2"/>
          </rPr>
          <t xml:space="preserve">Pour augmenter la solidarité et diminuer les disparités entre les individus. La participation du plus grand nombre à la richesse permet la satisfaction des besoins matériels d’une plus grande quantité de personnes. </t>
        </r>
        <r>
          <rPr>
            <b/>
            <sz val="11"/>
            <color indexed="81"/>
            <rFont val="Verdana"/>
            <family val="2"/>
          </rPr>
          <t xml:space="preserve">
Comment? </t>
        </r>
        <r>
          <rPr>
            <sz val="11"/>
            <color indexed="81"/>
            <rFont val="Verdana"/>
            <family val="2"/>
          </rPr>
          <t>En optimisant les retombées économiques des projets tout en s’assurant de mettre en œuvre des mécanismes de redistribution efficaces.</t>
        </r>
        <r>
          <rPr>
            <sz val="9"/>
            <color indexed="81"/>
            <rFont val="Verdana"/>
            <family val="2"/>
          </rPr>
          <t xml:space="preserve">
</t>
        </r>
      </text>
    </comment>
    <comment ref="D27" authorId="4" shapeId="0" xr:uid="{00000000-0006-0000-0800-00001C000000}">
      <text>
        <r>
          <rPr>
            <b/>
            <sz val="9"/>
            <color indexed="81"/>
            <rFont val="Verdana"/>
            <family val="2"/>
          </rPr>
          <t xml:space="preserve">
</t>
        </r>
        <r>
          <rPr>
            <b/>
            <sz val="11"/>
            <color indexed="81"/>
            <rFont val="Verdana"/>
            <family val="2"/>
          </rPr>
          <t xml:space="preserve">Quoi? </t>
        </r>
        <r>
          <rPr>
            <sz val="11"/>
            <color indexed="81"/>
            <rFont val="Verdana"/>
            <family val="2"/>
          </rPr>
          <t xml:space="preserve">Ouvrir un maximum d'opportunités de partage et favoriser les retombées, notamment sur le plan de la création de richesse, le plus près possible de la région où les activités ont lieu. </t>
        </r>
        <r>
          <rPr>
            <b/>
            <sz val="11"/>
            <color indexed="81"/>
            <rFont val="Verdana"/>
            <family val="2"/>
          </rPr>
          <t xml:space="preserve">
 Pourquoi? </t>
        </r>
        <r>
          <rPr>
            <sz val="11"/>
            <color indexed="81"/>
            <rFont val="Verdana"/>
            <family val="2"/>
          </rPr>
          <t>Pour optimiser les impacts positifs d’un projet ou d’une activité au niveau local. Pour que le développement économique profite à tous, afin d’augmenter la solidarité et diminuer les disparités entre les individus.</t>
        </r>
        <r>
          <rPr>
            <b/>
            <sz val="11"/>
            <color indexed="81"/>
            <rFont val="Verdana"/>
            <family val="2"/>
          </rPr>
          <t xml:space="preserve">
Comment? </t>
        </r>
        <r>
          <rPr>
            <sz val="11"/>
            <color indexed="81"/>
            <rFont val="Verdana"/>
            <family val="2"/>
          </rPr>
          <t xml:space="preserve">En ciblant des localisations stratégiques de projets dans des régions défavorisées pour contribuer au dynamisme de la collectivité. En proposant des retombées positives et une accessibilité économique pour la population locale. En favorisant la création et le maintien d’emplois. En évaluant les attentes et les besoins du territoire. En favorisant l'installation et le maintien des commerces et services de proximité, et en limitant l'impact du projet sur le marché concurrentiel des entreprises locales existantes, en visant la complémentarité des activités, filières, circuits et commerces. En évaluant les effets sur le prix du foncier et de l'immobilier. </t>
        </r>
        <r>
          <rPr>
            <b/>
            <sz val="11"/>
            <color indexed="81"/>
            <rFont val="Verdana"/>
            <family val="2"/>
          </rPr>
          <t xml:space="preserve">
</t>
        </r>
        <r>
          <rPr>
            <sz val="11"/>
            <color indexed="81"/>
            <rFont val="Verdana"/>
            <family val="2"/>
          </rPr>
          <t xml:space="preserve">
</t>
        </r>
      </text>
    </comment>
    <comment ref="D28" authorId="3" shapeId="0" xr:uid="{00000000-0006-0000-0800-00001D000000}">
      <text>
        <r>
          <rPr>
            <sz val="11"/>
            <color indexed="81"/>
            <rFont val="Verdana"/>
            <family val="2"/>
          </rPr>
          <t xml:space="preserve">
</t>
        </r>
        <r>
          <rPr>
            <b/>
            <sz val="11"/>
            <color indexed="81"/>
            <rFont val="Verdana"/>
            <family val="2"/>
          </rPr>
          <t xml:space="preserve">Quoi? </t>
        </r>
        <r>
          <rPr>
            <sz val="11"/>
            <color indexed="81"/>
            <rFont val="Verdana"/>
            <family val="2"/>
          </rPr>
          <t>Mettre en place des mécanismes permettant d’assurer une juste redistribution de l'augmentation des richesses et une répartition des avantages dans l'ensemble de la population.</t>
        </r>
        <r>
          <rPr>
            <b/>
            <sz val="11"/>
            <color indexed="81"/>
            <rFont val="Verdana"/>
            <family val="2"/>
          </rPr>
          <t xml:space="preserve">
 Pourquoi? </t>
        </r>
        <r>
          <rPr>
            <sz val="11"/>
            <color indexed="81"/>
            <rFont val="Verdana"/>
            <family val="2"/>
          </rPr>
          <t xml:space="preserve">Pour permettre à tous, et en particulier aux personnes exclues socialement ou économiquement d’avoir accès aux retombées du PSPPP. Pour éviter qu’un certain nombre d’individus se trouvent dans le dénuement, alors que d’autres s’enrichissent de façon disproportionnée. Pour faciliter le développement du sentiment d’appartenance et de respect mutuel entre les bénéficiaires. </t>
        </r>
        <r>
          <rPr>
            <b/>
            <sz val="11"/>
            <color indexed="81"/>
            <rFont val="Verdana"/>
            <family val="2"/>
          </rPr>
          <t xml:space="preserve">
Comment? </t>
        </r>
        <r>
          <rPr>
            <sz val="11"/>
            <color indexed="81"/>
            <rFont val="Verdana"/>
            <family val="2"/>
          </rPr>
          <t>En diminuant les disparités de revenus par divers mécanismes de redevances, de contributions à l’investissement pour le futur, de taxes et d’impôts. En maintenant un équilibre entre la rémunération du capital et celle du travail. En redistribuant les avantages du projet aux concitoyens, à la localité, à la région, selon des principes établis et reconnus. En versant des redevances aux populations locales dans le cas où les marchés de consommation sont éloignés des zones de production et que la transformation n’est pas rentable sur place. En favorisant l’accès et l’usage collectif des biens et services.</t>
        </r>
        <r>
          <rPr>
            <b/>
            <sz val="11"/>
            <color indexed="81"/>
            <rFont val="Verdana"/>
            <family val="2"/>
          </rPr>
          <t xml:space="preserve">
</t>
        </r>
        <r>
          <rPr>
            <sz val="9"/>
            <color indexed="81"/>
            <rFont val="Verdana"/>
            <family val="2"/>
          </rPr>
          <t xml:space="preserve">
</t>
        </r>
      </text>
    </comment>
    <comment ref="D29" authorId="3" shapeId="0" xr:uid="{00000000-0006-0000-0800-00001E000000}">
      <text>
        <r>
          <rPr>
            <b/>
            <sz val="11"/>
            <color indexed="81"/>
            <rFont val="Verdana"/>
            <family val="2"/>
          </rPr>
          <t xml:space="preserve">
Quoi?</t>
        </r>
        <r>
          <rPr>
            <sz val="11"/>
            <color indexed="81"/>
            <rFont val="Verdana"/>
            <family val="2"/>
          </rPr>
          <t xml:space="preserve"> Mettre en place des mécanismes qui protègent les biens communs et en garantissent l’accès à tous. 
</t>
        </r>
        <r>
          <rPr>
            <b/>
            <sz val="11"/>
            <color indexed="81"/>
            <rFont val="Verdana"/>
            <family val="2"/>
          </rPr>
          <t xml:space="preserve">Pourquoi? </t>
        </r>
        <r>
          <rPr>
            <sz val="11"/>
            <color indexed="81"/>
            <rFont val="Verdana"/>
            <family val="2"/>
          </rPr>
          <t xml:space="preserve">Les biens communs permettent de satisfaire des besoins fondamentaux et ils doivent être mis à la disposition de tous, sans exclusion. 
</t>
        </r>
        <r>
          <rPr>
            <b/>
            <sz val="11"/>
            <color indexed="81"/>
            <rFont val="Verdana"/>
            <family val="2"/>
          </rPr>
          <t>Comment?</t>
        </r>
        <r>
          <rPr>
            <sz val="11"/>
            <color indexed="81"/>
            <rFont val="Verdana"/>
            <family val="2"/>
          </rPr>
          <t xml:space="preserve"> En identifiant les biens communs. En mettant en place des mécanismes transparents qui limitent leur appropriation par un petit nombre d’individus. En soustrayant les biens communs du libre marché. En donnant aux biens communs un statut inaliénable. En assurant une communication et une reddition de compte transparente sur l’usage des biens communs.</t>
        </r>
        <r>
          <rPr>
            <sz val="9"/>
            <color indexed="81"/>
            <rFont val="Verdana"/>
            <family val="2"/>
          </rPr>
          <t xml:space="preserve">
</t>
        </r>
      </text>
    </comment>
    <comment ref="B31" authorId="4" shapeId="0" xr:uid="{00000000-0006-0000-0800-00001F000000}">
      <text>
        <r>
          <rPr>
            <b/>
            <sz val="11"/>
            <color indexed="81"/>
            <rFont val="Verdana"/>
            <family val="2"/>
          </rPr>
          <t xml:space="preserve">
Quoi?</t>
        </r>
        <r>
          <rPr>
            <sz val="11"/>
            <color indexed="81"/>
            <rFont val="Verdana"/>
            <family val="2"/>
          </rPr>
          <t xml:space="preserve"> Développer un comportement éthique, c’est d’abord identifier ses valeurs propres au développement durable pour agir ensuite en cohérence avec ces valeurs. 
</t>
        </r>
        <r>
          <rPr>
            <b/>
            <sz val="11"/>
            <color indexed="81"/>
            <rFont val="Verdana"/>
            <family val="2"/>
          </rPr>
          <t>Pourquoi?</t>
        </r>
        <r>
          <rPr>
            <sz val="11"/>
            <color indexed="81"/>
            <rFont val="Verdana"/>
            <family val="2"/>
          </rPr>
          <t xml:space="preserve"> La prise en compte de la dimension éthique du développement durable passe par l’application de principes de diversification, de responsabilité, d’imputabilité, de solidarité avec les générations actuelles et futures, etc.  
</t>
        </r>
        <r>
          <rPr>
            <b/>
            <sz val="11"/>
            <color indexed="81"/>
            <rFont val="Verdana"/>
            <family val="2"/>
          </rPr>
          <t>Comment?</t>
        </r>
        <r>
          <rPr>
            <sz val="11"/>
            <color indexed="81"/>
            <rFont val="Verdana"/>
            <family val="2"/>
          </rPr>
          <t xml:space="preserve"> En identifiant les valeurs importantes de l’organisation afin d’être cohérent avec ces valeurs dans les décisions et les actions quotidiennes.</t>
        </r>
        <r>
          <rPr>
            <sz val="9"/>
            <color indexed="81"/>
            <rFont val="Verdana"/>
            <family val="2"/>
          </rPr>
          <t xml:space="preserve">
</t>
        </r>
      </text>
    </comment>
    <comment ref="D32" authorId="4" shapeId="0" xr:uid="{00000000-0006-0000-0800-000020000000}">
      <text>
        <r>
          <rPr>
            <b/>
            <sz val="11"/>
            <color indexed="81"/>
            <rFont val="Verdana"/>
            <family val="2"/>
          </rPr>
          <t xml:space="preserve">
Quoi?</t>
        </r>
        <r>
          <rPr>
            <sz val="11"/>
            <color indexed="81"/>
            <rFont val="Verdana"/>
            <family val="2"/>
          </rPr>
          <t xml:space="preserve"> Identifier les motivations fondamentales, les finalités éthiques, auxquelles un PSPP ou une finalité devraient répondre.  
</t>
        </r>
        <r>
          <rPr>
            <b/>
            <sz val="11"/>
            <color indexed="81"/>
            <rFont val="Verdana"/>
            <family val="2"/>
          </rPr>
          <t>Pourquoi?</t>
        </r>
        <r>
          <rPr>
            <sz val="11"/>
            <color indexed="81"/>
            <rFont val="Verdana"/>
            <family val="2"/>
          </rPr>
          <t xml:space="preserve"> Au-delà des motivations économiques ou politiques, un projet ou une activité devraient pouvoir se justifier par d’autres finalités (sociales, culturelles, éthiques) qu’il convient d’identifier. 
</t>
        </r>
        <r>
          <rPr>
            <b/>
            <sz val="11"/>
            <color indexed="81"/>
            <rFont val="Verdana"/>
            <family val="2"/>
          </rPr>
          <t>Comment?</t>
        </r>
        <r>
          <rPr>
            <sz val="11"/>
            <color indexed="81"/>
            <rFont val="Verdana"/>
            <family val="2"/>
          </rPr>
          <t xml:space="preserve"> En identifiant les besoins auxquels un projet ou une activité devraient répondre. En mettant en place un dialogue éthique avec les personnes concernées. En identifiant en en promouvant les valeurs positives des milieux d’insertion des PSPP susceptible de faciliter le développement durable.</t>
        </r>
        <r>
          <rPr>
            <sz val="9"/>
            <color indexed="81"/>
            <rFont val="Verdana"/>
            <family val="2"/>
          </rPr>
          <t xml:space="preserve">
</t>
        </r>
      </text>
    </comment>
    <comment ref="D33" authorId="4" shapeId="0" xr:uid="{00000000-0006-0000-0800-000021000000}">
      <text>
        <r>
          <rPr>
            <sz val="9"/>
            <color indexed="81"/>
            <rFont val="Verdana"/>
            <family val="2"/>
          </rPr>
          <t xml:space="preserve">
</t>
        </r>
        <r>
          <rPr>
            <b/>
            <sz val="11"/>
            <color indexed="81"/>
            <rFont val="Verdana"/>
            <family val="2"/>
          </rPr>
          <t xml:space="preserve">Quoi? </t>
        </r>
        <r>
          <rPr>
            <sz val="11"/>
            <color indexed="81"/>
            <rFont val="Verdana"/>
            <family val="2"/>
          </rPr>
          <t xml:space="preserve">Mettre en place des mécanismes et des règles éthiques encadrant le dialogue entre les personnes. </t>
        </r>
        <r>
          <rPr>
            <b/>
            <sz val="11"/>
            <color indexed="81"/>
            <rFont val="Verdana"/>
            <family val="2"/>
          </rPr>
          <t xml:space="preserve">
Pourquoi? </t>
        </r>
        <r>
          <rPr>
            <sz val="11"/>
            <color indexed="81"/>
            <rFont val="Verdana"/>
            <family val="2"/>
          </rPr>
          <t xml:space="preserve">Pour encadrer la manière de dialoguer entre les parties interpelées, afin d’instaurer une dynamique d’échange conviviale et respectueuse.  </t>
        </r>
        <r>
          <rPr>
            <b/>
            <sz val="11"/>
            <color indexed="81"/>
            <rFont val="Verdana"/>
            <family val="2"/>
          </rPr>
          <t xml:space="preserve">
Comment? </t>
        </r>
        <r>
          <rPr>
            <sz val="11"/>
            <color indexed="81"/>
            <rFont val="Verdana"/>
            <family val="2"/>
          </rPr>
          <t>En identifiant les modalités éthiques du dialogue à entretenir avec l'ensemble des parties prenantes. En explicitant ces modalités et en vérifiant qu’elles sont acceptées et partagées par l’ensemble du groupe. En identifiant et en utilisant les mécanismes endogènes de dialogue existants.</t>
        </r>
        <r>
          <rPr>
            <sz val="9"/>
            <color indexed="81"/>
            <rFont val="Verdana"/>
            <family val="2"/>
          </rPr>
          <t xml:space="preserve">
</t>
        </r>
      </text>
    </comment>
    <comment ref="D34" authorId="4" shapeId="0" xr:uid="{00000000-0006-0000-0800-000022000000}">
      <text>
        <r>
          <rPr>
            <b/>
            <sz val="11"/>
            <color indexed="81"/>
            <rFont val="Verdana"/>
            <family val="2"/>
          </rPr>
          <t xml:space="preserve">
Quoi?</t>
        </r>
        <r>
          <rPr>
            <sz val="11"/>
            <color indexed="81"/>
            <rFont val="Verdana"/>
            <family val="2"/>
          </rPr>
          <t xml:space="preserve"> Se questionner, collectivement, pour identifier les valeurs communes, la mission et la vision, et favoriser l’adhésion du plus grand nombre à ces valeurs.
</t>
        </r>
        <r>
          <rPr>
            <b/>
            <sz val="11"/>
            <color indexed="81"/>
            <rFont val="Verdana"/>
            <family val="2"/>
          </rPr>
          <t>Pourquoi?</t>
        </r>
        <r>
          <rPr>
            <sz val="11"/>
            <color indexed="81"/>
            <rFont val="Verdana"/>
            <family val="2"/>
          </rPr>
          <t xml:space="preserve"> Identifier les valeurs importantes collectives permet de se doter d’une base de travail commune, il s’agit d’un préalable afin d’être cohérent avec ces valeurs dans les décisions et les actions quotidiennes. 
</t>
        </r>
        <r>
          <rPr>
            <b/>
            <sz val="11"/>
            <color indexed="81"/>
            <rFont val="Verdana"/>
            <family val="2"/>
          </rPr>
          <t>Comment?</t>
        </r>
        <r>
          <rPr>
            <sz val="11"/>
            <color indexed="81"/>
            <rFont val="Verdana"/>
            <family val="2"/>
          </rPr>
          <t xml:space="preserve"> En créant des espaces de dialogue avec les parties prenantes. En favorisant l’expression des valeurs, en décodant les discours et en identifiant les valeurs communes. En identifiant les besoins communs et les principes fédérateurs. En inscrivant les valeurs dans les documents d’orientation, les politiques, les codes d’éthique et de déontologie. En favorisant l'adhésion de la collectivité à ces valeurs. 
</t>
        </r>
        <r>
          <rPr>
            <sz val="9"/>
            <color indexed="81"/>
            <rFont val="Verdana"/>
            <family val="2"/>
          </rPr>
          <t xml:space="preserve">
</t>
        </r>
      </text>
    </comment>
    <comment ref="D35" authorId="4" shapeId="0" xr:uid="{00000000-0006-0000-0800-000023000000}">
      <text>
        <r>
          <rPr>
            <sz val="9"/>
            <color indexed="81"/>
            <rFont val="Verdana"/>
            <family val="2"/>
          </rPr>
          <t xml:space="preserve">
</t>
        </r>
        <r>
          <rPr>
            <b/>
            <sz val="11"/>
            <color indexed="81"/>
            <rFont val="Verdana"/>
            <family val="2"/>
          </rPr>
          <t xml:space="preserve">Quoi? </t>
        </r>
        <r>
          <rPr>
            <sz val="11"/>
            <color indexed="81"/>
            <rFont val="Verdana"/>
            <family val="2"/>
          </rPr>
          <t>Faire preuve de cohérence avec les valeurs collectives et individuelles dans les actions quotidiennes.</t>
        </r>
        <r>
          <rPr>
            <b/>
            <sz val="11"/>
            <color indexed="81"/>
            <rFont val="Verdana"/>
            <family val="2"/>
          </rPr>
          <t xml:space="preserve">
Pourquoi? </t>
        </r>
        <r>
          <rPr>
            <sz val="11"/>
            <color indexed="81"/>
            <rFont val="Verdana"/>
            <family val="2"/>
          </rPr>
          <t xml:space="preserve">L’éthique n’est jamais que déclarée : elle est mise en action. Les enjeux éthiques du développement durable évoluent et se concrétisent dans l’action. </t>
        </r>
        <r>
          <rPr>
            <b/>
            <sz val="11"/>
            <color indexed="81"/>
            <rFont val="Verdana"/>
            <family val="2"/>
          </rPr>
          <t xml:space="preserve">
Comment? </t>
        </r>
        <r>
          <rPr>
            <sz val="11"/>
            <color indexed="81"/>
            <rFont val="Verdana"/>
            <family val="2"/>
          </rPr>
          <t>En se questionnant continuellement sur les meilleures décisions à prendre dans les circonstances qui permettent d’atteindre ces valeurs importantes. En mettant en place des mesures de communication et d’animation appropriées. En validant constamment les décisions et le processus décisionnel lui-même a l’aune des valeurs partagées.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David Tremblay</author>
    <author>David</author>
    <author xml:space="preserve">clases7 </author>
  </authors>
  <commentList>
    <comment ref="B2" authorId="0" shapeId="0" xr:uid="{00000000-0006-0000-0900-000001000000}">
      <text>
        <r>
          <rPr>
            <b/>
            <sz val="11"/>
            <color indexed="81"/>
            <rFont val="Verdana"/>
            <family val="2"/>
          </rPr>
          <t xml:space="preserve">Cette dimension fait écho aux principes de subsidiarité, de saine gestion, de prévention des risques et de précaution. </t>
        </r>
        <r>
          <rPr>
            <sz val="11"/>
            <color indexed="81"/>
            <rFont val="Verdana"/>
            <family val="2"/>
          </rPr>
          <t xml:space="preserve">
Cette dimension vise à assurer une saine gestion des PSPP et des organisations, une gestion prudente des risques associés, ainsi qu’à favoriser la participation du plus grand nombre.
L’intégration des principes de saine gestion, d’engagement, de participation, de reddition de comptes et de transparence peut contribuer à démontrer un engagement clair envers le développement durable et favoriser la mise en œuvre d’une démarche cohérente, pertinente et transparente.</t>
        </r>
        <r>
          <rPr>
            <sz val="11"/>
            <color indexed="81"/>
            <rFont val="Tahoma"/>
            <family val="2"/>
          </rPr>
          <t xml:space="preserve">
</t>
        </r>
        <r>
          <rPr>
            <sz val="9"/>
            <color indexed="81"/>
            <rFont val="Tahoma"/>
            <family val="2"/>
          </rPr>
          <t xml:space="preserve">
</t>
        </r>
      </text>
    </comment>
    <comment ref="K5" authorId="1" shapeId="0" xr:uid="{00000000-0006-0000-0900-000002000000}">
      <text>
        <r>
          <rPr>
            <sz val="9"/>
            <color indexed="81"/>
            <rFont val="Tahoma"/>
            <family val="2"/>
          </rPr>
          <t>1: Les données proviennent de la démarche (stratégie, politique, projet)
2- Les données  proviennent d'une démarche (stratégie, politique, projet similaire: même technologie, même type de localisation.
3- Les données proviennent d’une démarche (stratégie, politique, projet) différente.
4- Les données proviennent d’une démarche (stratégie, politique, projet) générique</t>
        </r>
        <r>
          <rPr>
            <b/>
            <sz val="9"/>
            <color indexed="81"/>
            <rFont val="Tahoma"/>
            <family val="2"/>
          </rPr>
          <t>.</t>
        </r>
      </text>
    </comment>
    <comment ref="L5" authorId="1" shapeId="0" xr:uid="{00000000-0006-0000-0900-000003000000}">
      <text>
        <r>
          <rPr>
            <sz val="9"/>
            <color indexed="81"/>
            <rFont val="Tahoma"/>
            <family val="2"/>
          </rPr>
          <t>1- Les données proviennent d’actions complétées et mesurées.
2- Les données proviennent d’actions en cours de mise en œuvre.
3- Les données proviennent d’actions  identifiées dans la planification,  actions à entreprendre.
4- Les données proviennent d’engagements ou de volontés exprimés par les porteurs de la démarche.</t>
        </r>
      </text>
    </comment>
    <comment ref="M5" authorId="1" shapeId="0" xr:uid="{00000000-0006-0000-0900-000004000000}">
      <text>
        <r>
          <rPr>
            <sz val="9"/>
            <color indexed="81"/>
            <rFont val="Tahoma"/>
            <family val="2"/>
          </rPr>
          <t>1: Les données  qui servent à l’évaluation sont vérifiées et basées sur des mesures ou sur de la littérature grise (document produit par les différents paliers gouvernementaux, les universités, les entreprises ou l’industrie). 
2- Les données  qui servent à l’évaluation sont vérifiées et sont basées sur des hypothèses ou elles sont non vérifiées et basées sur des mesures.
3- Les données  qui servent à l’évaluation sont  non vérifiées  et basées sur des hypothèses  ou qualifiées par un expert.
4- Les données  qui servent à l’évaluation sont des estimations sans expert.</t>
        </r>
      </text>
    </comment>
    <comment ref="B6" authorId="2" shapeId="0" xr:uid="{00000000-0006-0000-0900-000005000000}">
      <text>
        <r>
          <rPr>
            <sz val="9"/>
            <color indexed="81"/>
            <rFont val="Verdana"/>
            <family val="2"/>
          </rPr>
          <t xml:space="preserve">
</t>
        </r>
        <r>
          <rPr>
            <b/>
            <sz val="11"/>
            <color indexed="81"/>
            <rFont val="Verdana"/>
            <family val="2"/>
          </rPr>
          <t xml:space="preserve">Quoi? </t>
        </r>
        <r>
          <rPr>
            <sz val="11"/>
            <color indexed="81"/>
            <rFont val="Verdana"/>
            <family val="2"/>
          </rPr>
          <t xml:space="preserve">Le terme institutions couvre la fonction publique, les universités, les musées, le système de santé, les corporations professionnelles, les institutions traditionnelles, etc. Les institutions découlent des structures légales, coutumières et culturelles participant à la formation de la structure d’un État, d’une société ou d’une organisation. Les institutions se caractérisent notamment par leur mandat à long terme. </t>
        </r>
        <r>
          <rPr>
            <b/>
            <sz val="11"/>
            <color indexed="81"/>
            <rFont val="Verdana"/>
            <family val="2"/>
          </rPr>
          <t xml:space="preserve">
Pourquoi? </t>
        </r>
        <r>
          <rPr>
            <sz val="11"/>
            <color indexed="81"/>
            <rFont val="Verdana"/>
            <family val="2"/>
          </rPr>
          <t xml:space="preserve">Les institutions en place, tant au niveau local, national qu’international, peuvent contribuer à la paix, à la stabilité, au respect des droits humains et à une gouvernance efficace fondée sur l’état de droit. Ces éléments sont des vecteurs importants pour le développement durable. En raison de leur mandat, elles contribuent à la mémoire collective et à la transmission du patrimoine. </t>
        </r>
        <r>
          <rPr>
            <b/>
            <sz val="11"/>
            <color indexed="81"/>
            <rFont val="Verdana"/>
            <family val="2"/>
          </rPr>
          <t xml:space="preserve">
Comment? </t>
        </r>
        <r>
          <rPr>
            <sz val="11"/>
            <color indexed="81"/>
            <rFont val="Verdana"/>
            <family val="2"/>
          </rPr>
          <t xml:space="preserve">En définissant les compétences des organes de l’organisation. En respectant l’état de droit. En intégrant les principes de développement durable dans les curricula d’enseignement et de formation, dans le mandat, la Constitution, dans les règlementations, dossiers d’appel d’offre et les contrats. En assurant l’accès et l’égalité face à la justice, en respectant les droits humains, en refusant et sanctionnant la corruption. En dénonçant les conflits d’intérêt et leur apparence. </t>
        </r>
        <r>
          <rPr>
            <b/>
            <sz val="11"/>
            <color indexed="81"/>
            <rFont val="Verdana"/>
            <family val="2"/>
          </rPr>
          <t xml:space="preserve">
</t>
        </r>
      </text>
    </comment>
    <comment ref="D7" authorId="2" shapeId="0" xr:uid="{00000000-0006-0000-0900-000006000000}">
      <text>
        <r>
          <rPr>
            <sz val="9"/>
            <color indexed="81"/>
            <rFont val="Verdana"/>
            <family val="2"/>
          </rPr>
          <t xml:space="preserve">
</t>
        </r>
        <r>
          <rPr>
            <b/>
            <sz val="11"/>
            <color indexed="81"/>
            <rFont val="Verdana"/>
            <family val="2"/>
          </rPr>
          <t xml:space="preserve">Quoi? </t>
        </r>
        <r>
          <rPr>
            <sz val="11"/>
            <color indexed="81"/>
            <rFont val="Verdana"/>
            <family val="2"/>
          </rPr>
          <t>Mettre en place des mécanismes et des instruments permettant d’améliorer l'efficacité des institutions, la prise en charge de leur responsabilité et le caractère inclusif de leurs activités.</t>
        </r>
        <r>
          <rPr>
            <b/>
            <sz val="11"/>
            <color indexed="81"/>
            <rFont val="Verdana"/>
            <family val="2"/>
          </rPr>
          <t xml:space="preserve"> 
Pourquoi? </t>
        </r>
        <r>
          <rPr>
            <sz val="11"/>
            <color indexed="81"/>
            <rFont val="Verdana"/>
            <family val="2"/>
          </rPr>
          <t xml:space="preserve">Les institutions guident les comportements humains et réduisent les incertitudes en établissant un ensemble de règles constituant l’ordre social. L’opérationnalisation du développement durable nécessite des institutions intégrées et des ressources humaines compétentes dotées des moyens nécessaires pour l’atteinte des objectifs. Des institutions stables, efficaces, responsables et inclusives favorisent l’émergence d’un développement durable. </t>
        </r>
        <r>
          <rPr>
            <b/>
            <sz val="11"/>
            <color indexed="81"/>
            <rFont val="Verdana"/>
            <family val="2"/>
          </rPr>
          <t xml:space="preserve">
Comment? </t>
        </r>
        <r>
          <rPr>
            <sz val="11"/>
            <color indexed="81"/>
            <rFont val="Verdana"/>
            <family val="2"/>
          </rPr>
          <t>En mettant en place des institutions efficaces, responsables et transparentes à tous les niveaux, en renforçant les moyens institutionnels et humains à tous les niveaux, en renforçant les capacités des différentes parties prenantes. En identifiant et en intégrant dans le processus de développement durable les institutions traditionnelles qui fonctionnent pour le plus grand nombre. En assurant la coordination politique, technique et financière des institutions et de leurs activités. En instaurant un mécanisme d’évaluation institutionnelle. En diffusant les résultats et en mettant en valeur le rôle des institutions.</t>
        </r>
      </text>
    </comment>
    <comment ref="D8" authorId="2" shapeId="0" xr:uid="{00000000-0006-0000-0900-000007000000}">
      <text>
        <r>
          <rPr>
            <b/>
            <sz val="11"/>
            <color indexed="81"/>
            <rFont val="Verdana"/>
            <family val="2"/>
          </rPr>
          <t xml:space="preserve">
Quoi?</t>
        </r>
        <r>
          <rPr>
            <sz val="11"/>
            <color indexed="81"/>
            <rFont val="Verdana"/>
            <family val="2"/>
          </rPr>
          <t xml:space="preserve"> Assurer l’accès équitable et dans un délai raisonnable à la justice, assurer le caractère équitable des décisions de justice et favoriser la transparence des nominations et responsabilités des officiers de justice. 
</t>
        </r>
        <r>
          <rPr>
            <b/>
            <sz val="11"/>
            <color indexed="81"/>
            <rFont val="Verdana"/>
            <family val="2"/>
          </rPr>
          <t>Pourquoi?</t>
        </r>
        <r>
          <rPr>
            <sz val="11"/>
            <color indexed="81"/>
            <rFont val="Verdana"/>
            <family val="2"/>
          </rPr>
          <t xml:space="preserve"> L’état de droit et le développement s’influencent mutuellement. L’état de droit implique une égalité devant le droit et l’indépendance de la justice. 
</t>
        </r>
        <r>
          <rPr>
            <b/>
            <sz val="11"/>
            <color indexed="81"/>
            <rFont val="Verdana"/>
            <family val="2"/>
          </rPr>
          <t>Comment?</t>
        </r>
        <r>
          <rPr>
            <sz val="11"/>
            <color indexed="81"/>
            <rFont val="Verdana"/>
            <family val="2"/>
          </rPr>
          <t xml:space="preserve"> En promouvant l’état de droit à tous les niveaux, en donnant accès à tous à la justice, dans des conditions d’égalité. En instaurant des juridictions indépendantes, proches du citoyen et compétentes pouvant trancher des conflits.
</t>
        </r>
      </text>
    </comment>
    <comment ref="D9" authorId="2" shapeId="0" xr:uid="{00000000-0006-0000-0900-000008000000}">
      <text>
        <r>
          <rPr>
            <sz val="9"/>
            <color indexed="81"/>
            <rFont val="Verdana"/>
            <family val="2"/>
          </rPr>
          <t xml:space="preserve">
</t>
        </r>
        <r>
          <rPr>
            <b/>
            <sz val="11"/>
            <color indexed="81"/>
            <rFont val="Verdana"/>
            <family val="2"/>
          </rPr>
          <t xml:space="preserve">Quoi? </t>
        </r>
        <r>
          <rPr>
            <sz val="11"/>
            <color indexed="81"/>
            <rFont val="Verdana"/>
            <family val="2"/>
          </rPr>
          <t xml:space="preserve">Mettre en place des mécanismes qui permettent de lutter contre la corruption sous toutes ses formes, pour tous les acteurs et à tous les niveaux.  </t>
        </r>
        <r>
          <rPr>
            <b/>
            <sz val="11"/>
            <color indexed="81"/>
            <rFont val="Verdana"/>
            <family val="2"/>
          </rPr>
          <t xml:space="preserve">
Pourquoi? </t>
        </r>
        <r>
          <rPr>
            <sz val="11"/>
            <color indexed="81"/>
            <rFont val="Verdana"/>
            <family val="2"/>
          </rPr>
          <t xml:space="preserve">La corruption affecte l'efficacité, la responsabilité et la transparence des institutions et des mécanismes de gouvernance. La corruption, la fraude, le vol et l’évasion fiscale coûtent cher à la société en détournant de l’argent qui pourrait servir à subvenir aux moyens des plus démunis. </t>
        </r>
        <r>
          <rPr>
            <b/>
            <sz val="11"/>
            <color indexed="81"/>
            <rFont val="Verdana"/>
            <family val="2"/>
          </rPr>
          <t xml:space="preserve">
Comment? </t>
        </r>
        <r>
          <rPr>
            <sz val="11"/>
            <color indexed="81"/>
            <rFont val="Verdana"/>
            <family val="2"/>
          </rPr>
          <t xml:space="preserve">En refusant la corruption et la pratique des pots-de-vin. En instaurant un code de déontologie obligatoire pour toute personne travaillant avec les deniers publics. En mettant en place des mécanismes de suivi de contrôle. En appliquant les lois en vigueur. En protégeant et en reconnaissant les bons agents, tout en mettant en place des mesures punitives exemplaires pour les contrevenants. En publicisant toutes actions dans ce sens pour instaurer un contrôle continu des citoyens eux-mêmes.
</t>
        </r>
      </text>
    </comment>
    <comment ref="D10" authorId="2" shapeId="0" xr:uid="{00000000-0006-0000-0900-000009000000}">
      <text>
        <r>
          <rPr>
            <sz val="9"/>
            <color indexed="81"/>
            <rFont val="Verdana"/>
            <family val="2"/>
          </rPr>
          <t xml:space="preserve">
</t>
        </r>
        <r>
          <rPr>
            <b/>
            <sz val="11"/>
            <color indexed="81"/>
            <rFont val="Verdana"/>
            <family val="2"/>
          </rPr>
          <t xml:space="preserve">Quoi? </t>
        </r>
        <r>
          <rPr>
            <sz val="11"/>
            <color indexed="81"/>
            <rFont val="Verdana"/>
            <family val="2"/>
          </rPr>
          <t xml:space="preserve">S’assurer de la compétence des personnes qui occupent des fonctions diverses au sein des institutions tout au long de leur carrière. </t>
        </r>
        <r>
          <rPr>
            <b/>
            <sz val="11"/>
            <color indexed="81"/>
            <rFont val="Verdana"/>
            <family val="2"/>
          </rPr>
          <t xml:space="preserve">
Pourquoi? </t>
        </r>
        <r>
          <rPr>
            <sz val="11"/>
            <color indexed="81"/>
            <rFont val="Verdana"/>
            <family val="2"/>
          </rPr>
          <t xml:space="preserve">La compétence des individus qui œuvrent au sein des institutions permet de s’assurer de leur performance. </t>
        </r>
        <r>
          <rPr>
            <b/>
            <sz val="11"/>
            <color indexed="81"/>
            <rFont val="Verdana"/>
            <family val="2"/>
          </rPr>
          <t xml:space="preserve">
Comment? </t>
        </r>
        <r>
          <rPr>
            <sz val="11"/>
            <color indexed="81"/>
            <rFont val="Verdana"/>
            <family val="2"/>
          </rPr>
          <t xml:space="preserve">En s’assurant de la transparence et de l’équité dans les mécanismes de recrutement, de perfectionnement, d’évaluation périodique, de promotion et de mise à la retraite ou de congédiement. En s’assurant que les meilleures personnes occupent les emplois appropriés. </t>
        </r>
        <r>
          <rPr>
            <sz val="9"/>
            <color indexed="81"/>
            <rFont val="Verdana"/>
            <family val="2"/>
          </rPr>
          <t xml:space="preserve">
</t>
        </r>
      </text>
    </comment>
    <comment ref="B12" authorId="2" shapeId="0" xr:uid="{00000000-0006-0000-0900-00000A000000}">
      <text>
        <r>
          <rPr>
            <sz val="9"/>
            <color indexed="81"/>
            <rFont val="Verdana"/>
            <family val="2"/>
          </rPr>
          <t xml:space="preserve">
</t>
        </r>
        <r>
          <rPr>
            <b/>
            <sz val="11"/>
            <color indexed="81"/>
            <rFont val="Verdana"/>
            <family val="2"/>
          </rPr>
          <t>Quoi?</t>
        </r>
        <r>
          <rPr>
            <sz val="11"/>
            <color indexed="81"/>
            <rFont val="Verdana"/>
            <family val="2"/>
          </rPr>
          <t xml:space="preserve"> Il existe plusieurs outils et processus qui permettent à une organisation de prendre des décisions, de concevoir des politiques, des stratégies des programmes et des projets pertinents et de les mettre en œuvre.</t>
        </r>
        <r>
          <rPr>
            <b/>
            <sz val="11"/>
            <color indexed="81"/>
            <rFont val="Verdana"/>
            <family val="2"/>
          </rPr>
          <t xml:space="preserve">  
Pourquoi? </t>
        </r>
        <r>
          <rPr>
            <sz val="11"/>
            <color indexed="81"/>
            <rFont val="Verdana"/>
            <family val="2"/>
          </rPr>
          <t xml:space="preserve">L’utilisation de processus et d’outils d’aide à la décision améliore la prise en compte des principes du développement durable, ils favorisent l’atteinte des orientations et des objectifs organisationnels en matière de développement durable. 
</t>
        </r>
        <r>
          <rPr>
            <b/>
            <sz val="11"/>
            <color indexed="81"/>
            <rFont val="Verdana"/>
            <family val="2"/>
          </rPr>
          <t xml:space="preserve">
Comment? </t>
        </r>
        <r>
          <rPr>
            <sz val="11"/>
            <color indexed="81"/>
            <rFont val="Verdana"/>
            <family val="2"/>
          </rPr>
          <t>En optimisant et en adaptant les modes de gestion et de prises de décisions pour y inclure les enjeux et les principes de développement durable.</t>
        </r>
      </text>
    </comment>
    <comment ref="D13" authorId="2" shapeId="0" xr:uid="{00000000-0006-0000-0900-00000B000000}">
      <text>
        <r>
          <rPr>
            <sz val="9"/>
            <color indexed="81"/>
            <rFont val="Verdana"/>
            <family val="2"/>
          </rPr>
          <t xml:space="preserve">
</t>
        </r>
        <r>
          <rPr>
            <b/>
            <sz val="11"/>
            <color indexed="81"/>
            <rFont val="Verdana"/>
            <family val="2"/>
          </rPr>
          <t xml:space="preserve">Quoi? </t>
        </r>
        <r>
          <rPr>
            <sz val="11"/>
            <color indexed="81"/>
            <rFont val="Verdana"/>
            <family val="2"/>
          </rPr>
          <t xml:space="preserve">Mettre en place des stratégies d'amélioration continue permettant un changement de culture organisationnelle vers le développement durable. </t>
        </r>
        <r>
          <rPr>
            <b/>
            <sz val="11"/>
            <color indexed="81"/>
            <rFont val="Verdana"/>
            <family val="2"/>
          </rPr>
          <t xml:space="preserve">
Pourquoi? </t>
        </r>
        <r>
          <rPr>
            <sz val="11"/>
            <color indexed="81"/>
            <rFont val="Verdana"/>
            <family val="2"/>
          </rPr>
          <t xml:space="preserve">Un processus d'amélioration continue implique des efforts permanent et systématique de recherche d’améliorations à apporter à un processus. Il permet une gestion flexible et évolutive du développement durable, et permet aux organisations de s’adapter aux contextes changeants, tout en validant régulièrement que le projet évolue dans le sens désiré. Cette façon de faire aide à comprendre les processus et à s'approprier les objectifs du développement durable. </t>
        </r>
        <r>
          <rPr>
            <b/>
            <sz val="11"/>
            <color indexed="81"/>
            <rFont val="Verdana"/>
            <family val="2"/>
          </rPr>
          <t xml:space="preserve">
Comment? </t>
        </r>
        <r>
          <rPr>
            <sz val="11"/>
            <color indexed="81"/>
            <rFont val="Verdana"/>
            <family val="2"/>
          </rPr>
          <t>En adaptant les processus de gestion en place pour tenir compte du développement durable, en mettant en place un système de gestion du développement durable. En améliorant les modes d'action et les outils de gestion. En incluant les enjeux de développement durable dans la planification stratégique, en se fixant des objectifs et un plan d’action, en se donnant des échéances et en se dotant d’un processus de reddition de comptes. En capitalisant sur les retours d'expériences et les enseignements tirés pour faire évoluer les pratiques. En dotant les institutions d’un programme de renforcement des capacités en développement durable adapté à leur mission.</t>
        </r>
        <r>
          <rPr>
            <b/>
            <sz val="11"/>
            <color indexed="81"/>
            <rFont val="Verdana"/>
            <family val="2"/>
          </rPr>
          <t xml:space="preserve">
</t>
        </r>
      </text>
    </comment>
    <comment ref="D14" authorId="2" shapeId="0" xr:uid="{00000000-0006-0000-0900-00000C000000}">
      <text>
        <r>
          <rPr>
            <sz val="9"/>
            <color indexed="81"/>
            <rFont val="Verdana"/>
            <family val="2"/>
          </rPr>
          <t xml:space="preserve">
</t>
        </r>
        <r>
          <rPr>
            <b/>
            <sz val="11"/>
            <color indexed="81"/>
            <rFont val="Verdana"/>
            <family val="2"/>
          </rPr>
          <t xml:space="preserve">Quoi? </t>
        </r>
        <r>
          <rPr>
            <sz val="11"/>
            <color indexed="81"/>
            <rFont val="Verdana"/>
            <family val="2"/>
          </rPr>
          <t>Assurer une saine gestion des projets ou des démarches de développement durable par l’utilisation des instruments et outils appropriés.</t>
        </r>
        <r>
          <rPr>
            <b/>
            <sz val="11"/>
            <color indexed="81"/>
            <rFont val="Verdana"/>
            <family val="2"/>
          </rPr>
          <t xml:space="preserve"> 
Pourquoi? </t>
        </r>
        <r>
          <rPr>
            <sz val="11"/>
            <color indexed="81"/>
            <rFont val="Verdana"/>
            <family val="2"/>
          </rPr>
          <t xml:space="preserve">Un très grand nombre d’outils et d’instruments ont été développés pour favoriser la mise en œuvre du DD. Aucun n’est universel, les bons outils doivent être sollicités, de manière efficace, selon les besoins. Les outils doivent être intégrés en considérant leur complémentarité, pour favoriser une opérationnalisation effective des principes du développement durable. </t>
        </r>
        <r>
          <rPr>
            <b/>
            <sz val="11"/>
            <color indexed="81"/>
            <rFont val="Verdana"/>
            <family val="2"/>
          </rPr>
          <t xml:space="preserve"> 
Comment? </t>
        </r>
        <r>
          <rPr>
            <sz val="11"/>
            <color indexed="81"/>
            <rFont val="Verdana"/>
            <family val="2"/>
          </rPr>
          <t xml:space="preserve">En réfléchissant aux besoins réels de l’organisation et du territoire en matière d’instruments de mise en œuvre. En se renseignant sur les fonctions et capacités des instruments, et en les sélectionnant selon le contexte et les besoins. En ajustant les stratégies, politiques, programmes ou projets au fur et à mesure qu’ils évoluent.  </t>
        </r>
        <r>
          <rPr>
            <sz val="9"/>
            <color indexed="81"/>
            <rFont val="Verdana"/>
            <family val="2"/>
          </rPr>
          <t xml:space="preserve">
</t>
        </r>
      </text>
    </comment>
    <comment ref="B16" authorId="2" shapeId="0" xr:uid="{00000000-0006-0000-0900-00000D000000}">
      <text>
        <r>
          <rPr>
            <sz val="11"/>
            <color indexed="81"/>
            <rFont val="Verdana"/>
            <family val="2"/>
          </rPr>
          <t xml:space="preserve">
</t>
        </r>
        <r>
          <rPr>
            <b/>
            <sz val="11"/>
            <color indexed="81"/>
            <rFont val="Verdana"/>
            <family val="2"/>
          </rPr>
          <t xml:space="preserve">Quoi? </t>
        </r>
        <r>
          <rPr>
            <sz val="11"/>
            <color indexed="81"/>
            <rFont val="Verdana"/>
            <family val="2"/>
          </rPr>
          <t xml:space="preserve">Reconnaître et encourager la participation de tous les acteurs de la société au processus de décision et associer les citoyens aux projets qui les concernent. </t>
        </r>
        <r>
          <rPr>
            <b/>
            <sz val="11"/>
            <color indexed="81"/>
            <rFont val="Verdana"/>
            <family val="2"/>
          </rPr>
          <t xml:space="preserve">
Pourquoi? </t>
        </r>
        <r>
          <rPr>
            <sz val="11"/>
            <color indexed="81"/>
            <rFont val="Verdana"/>
            <family val="2"/>
          </rPr>
          <t xml:space="preserve">Fondés sur l'efficience des décisions prises par les individus, la participation et l'engagement des citoyens et des groupes qui les représentent sont nécessaires pour définir une vision et des actions concertées du développement. </t>
        </r>
        <r>
          <rPr>
            <b/>
            <sz val="11"/>
            <color indexed="81"/>
            <rFont val="Verdana"/>
            <family val="2"/>
          </rPr>
          <t xml:space="preserve">
Comment? </t>
        </r>
        <r>
          <rPr>
            <sz val="11"/>
            <color indexed="81"/>
            <rFont val="Verdana"/>
            <family val="2"/>
          </rPr>
          <t>En mobilisant les différents outils de participation, notamment les mécanismes endogènes, pour informer, consulter et concerter. En utilisant une approche ouverte, flexible et inclusive. En assurant la qualité de la participation par la clarté des règles, la transparence et la flexibilité des processus, la représentativité et l’utilisation de nouvelles technologies. En faisant un suivi de la participation et des prises de décision afin de favoriser la transparence du processus</t>
        </r>
        <r>
          <rPr>
            <b/>
            <sz val="11"/>
            <color indexed="81"/>
            <rFont val="Verdana"/>
            <family val="2"/>
          </rPr>
          <t>.</t>
        </r>
        <r>
          <rPr>
            <sz val="11"/>
            <color indexed="81"/>
            <rFont val="Verdana"/>
            <family val="2"/>
          </rPr>
          <t>.</t>
        </r>
        <r>
          <rPr>
            <sz val="9"/>
            <color indexed="81"/>
            <rFont val="Verdana"/>
            <family val="2"/>
          </rPr>
          <t xml:space="preserve">
</t>
        </r>
      </text>
    </comment>
    <comment ref="D17" authorId="2" shapeId="0" xr:uid="{00000000-0006-0000-0900-00000E000000}">
      <text>
        <r>
          <rPr>
            <sz val="11"/>
            <color indexed="81"/>
            <rFont val="Verdana"/>
            <family val="2"/>
          </rPr>
          <t xml:space="preserve">
</t>
        </r>
        <r>
          <rPr>
            <b/>
            <sz val="11"/>
            <color indexed="81"/>
            <rFont val="Verdana"/>
            <family val="2"/>
          </rPr>
          <t xml:space="preserve">Quoi? </t>
        </r>
        <r>
          <rPr>
            <sz val="11"/>
            <color indexed="81"/>
            <rFont val="Verdana"/>
            <family val="2"/>
          </rPr>
          <t xml:space="preserve">Solliciter l’engagement du plus grand nombre de parties prenantes (toute personne ou tout groupe qui influence ou est influencé par l’organisation ou par le projet), afin de créer et partager une vision commune dans une perspective de développement durable.
</t>
        </r>
        <r>
          <rPr>
            <b/>
            <sz val="11"/>
            <color indexed="81"/>
            <rFont val="Verdana"/>
            <family val="2"/>
          </rPr>
          <t xml:space="preserve">
Pourquoi? </t>
        </r>
        <r>
          <rPr>
            <sz val="11"/>
            <color indexed="81"/>
            <rFont val="Verdana"/>
            <family val="2"/>
          </rPr>
          <t>La première étape d’une démarche de développement durable est d’accepter de faire les choses autrement, d’ouvrir son esprit au questionnement et de s’engager à mettre en œuvre des actions concrètes. Un engagement fort et concret des parties prenantes facilite leur mobilisation pour la réalisation du projet, l’existence d’une volonté forte de le mener à terme est gage d’une plus grande durabilité. La vision commune précise les positions, les intérêts et les attentes réciproques, pour créer un consensus sur les objectifs à atteindre.</t>
        </r>
        <r>
          <rPr>
            <b/>
            <sz val="11"/>
            <color indexed="81"/>
            <rFont val="Verdana"/>
            <family val="2"/>
          </rPr>
          <t xml:space="preserve">
Comment? </t>
        </r>
        <r>
          <rPr>
            <sz val="11"/>
            <color indexed="81"/>
            <rFont val="Verdana"/>
            <family val="2"/>
          </rPr>
          <t>En engageant les responsables du PSPP à apporter des changements positifs, en annonçant publiquement l’engagement des décideurs et des parties prenantes. En mettant en place des actions qui visent à mobiliser des individus ou des groupes, à favoriser leur engagement. En partageant les préoccupations de développement durable avec les partenaires, en discutant des différents scénarios de durabilité. En introduisant la perspective du long terme dans les réflexions, en effectuant des ateliers de vision sur l’avenir du projet. En validant les diagnostics avec tous les acteurs, en identifiant les besoins communs et les projets mobilisateurs. En débattant de projets possibles à partir d'un plan global de référence partagé et accepté. En apprenant à travailler ensemble autrement.</t>
        </r>
        <r>
          <rPr>
            <b/>
            <sz val="11"/>
            <color indexed="81"/>
            <rFont val="Verdana"/>
            <family val="2"/>
          </rPr>
          <t xml:space="preserve">
</t>
        </r>
        <r>
          <rPr>
            <sz val="9"/>
            <color indexed="81"/>
            <rFont val="Verdana"/>
            <family val="2"/>
          </rPr>
          <t xml:space="preserve">
</t>
        </r>
      </text>
    </comment>
    <comment ref="D18" authorId="2" shapeId="0" xr:uid="{00000000-0006-0000-0900-00000F000000}">
      <text>
        <r>
          <rPr>
            <sz val="9"/>
            <color indexed="81"/>
            <rFont val="Verdana"/>
            <family val="2"/>
          </rPr>
          <t xml:space="preserve">
</t>
        </r>
        <r>
          <rPr>
            <b/>
            <sz val="11"/>
            <color indexed="81"/>
            <rFont val="Verdana"/>
            <family val="2"/>
          </rPr>
          <t xml:space="preserve">Quoi? </t>
        </r>
        <r>
          <rPr>
            <sz val="11"/>
            <color indexed="81"/>
            <rFont val="Verdana"/>
            <family val="2"/>
          </rPr>
          <t>Favoriser la participation et l’implication des parties prenantes, des acteurs intéressés ou influents, tant pour le design du projet que pour sa mise en œuvre.</t>
        </r>
        <r>
          <rPr>
            <b/>
            <sz val="11"/>
            <color indexed="81"/>
            <rFont val="Verdana"/>
            <family val="2"/>
          </rPr>
          <t xml:space="preserve">
Pourquoi? </t>
        </r>
        <r>
          <rPr>
            <sz val="11"/>
            <color indexed="81"/>
            <rFont val="Verdana"/>
            <family val="2"/>
          </rPr>
          <t xml:space="preserve">Pour améliorer les décisions prises (faire de meilleurs choix et des choix acceptables), pour améliorer les processus de prise de décision et faire évoluer les représentations des acteurs par l’apprentissage mutuel. </t>
        </r>
        <r>
          <rPr>
            <b/>
            <sz val="11"/>
            <color indexed="81"/>
            <rFont val="Verdana"/>
            <family val="2"/>
          </rPr>
          <t xml:space="preserve"> 
Comment? </t>
        </r>
        <r>
          <rPr>
            <sz val="11"/>
            <color indexed="81"/>
            <rFont val="Verdana"/>
            <family val="2"/>
          </rPr>
          <t>En identifiant clairement les moments où la participation doit et peut être tenue. En identifiant les parties prenantes influentes et en les intégrant dans les instances techniques et décisionnelles. En proposant des lieux de concertation, en facilitant le dialogue et l'expression, en créant un processus d'écoute en continu. En prenant en compte les avis émis, en optimisant les échanges et le partage des visions, opinions et points de vue. En mettant ensemble les acteurs pour identifier les enjeux, définir les conditions et mécanismes de leur prise en compte. En mettant à disposition une information crédible et transparente et en offrant des moyens d'expertise aux parties prenantes.</t>
        </r>
        <r>
          <rPr>
            <b/>
            <sz val="11"/>
            <color indexed="81"/>
            <rFont val="Verdana"/>
            <family val="2"/>
          </rPr>
          <t xml:space="preserve">
</t>
        </r>
        <r>
          <rPr>
            <sz val="11"/>
            <color indexed="81"/>
            <rFont val="Verdana"/>
            <family val="2"/>
          </rPr>
          <t xml:space="preserve">
</t>
        </r>
      </text>
    </comment>
    <comment ref="D19" authorId="2" shapeId="0" xr:uid="{00000000-0006-0000-0900-000010000000}">
      <text>
        <r>
          <rPr>
            <sz val="11"/>
            <color indexed="81"/>
            <rFont val="Verdana"/>
            <family val="2"/>
          </rPr>
          <t xml:space="preserve">
</t>
        </r>
        <r>
          <rPr>
            <b/>
            <sz val="11"/>
            <color indexed="81"/>
            <rFont val="Verdana"/>
            <family val="2"/>
          </rPr>
          <t xml:space="preserve">Quoi? </t>
        </r>
        <r>
          <rPr>
            <sz val="11"/>
            <color indexed="81"/>
            <rFont val="Verdana"/>
            <family val="2"/>
          </rPr>
          <t xml:space="preserve">S’assurer que les mécanismes de participation soient ouverts, flexibles et inclusifs, afin de permettre la participation de tous.  </t>
        </r>
        <r>
          <rPr>
            <b/>
            <sz val="11"/>
            <color indexed="81"/>
            <rFont val="Verdana"/>
            <family val="2"/>
          </rPr>
          <t xml:space="preserve">
Pourquoi? </t>
        </r>
        <r>
          <rPr>
            <sz val="11"/>
            <color indexed="81"/>
            <rFont val="Verdana"/>
            <family val="2"/>
          </rPr>
          <t>Les personnes vulnérables, démunies, isolées sont plus difficiles à mobiliser dans les mécanismes de participation. Certains acteurs peuvent également être écartés volontairement des processus de décision, en raison de leur genre, de leur statut ou de leurs intérêts. Les avis et positions de ces personnes devraient également pouvoir être entendus</t>
        </r>
        <r>
          <rPr>
            <b/>
            <sz val="11"/>
            <color indexed="81"/>
            <rFont val="Verdana"/>
            <family val="2"/>
          </rPr>
          <t xml:space="preserve">.  
Comment? </t>
        </r>
        <r>
          <rPr>
            <sz val="11"/>
            <color indexed="81"/>
            <rFont val="Verdana"/>
            <family val="2"/>
          </rPr>
          <t>En mettant en place des mesures spécifiques et ciblées pour rejoindre les acteurs vulnérables ou isolés. En allant voir ces acteurs là où ils vivent, étudient ou travaillent. En identifiant et en mettant à contribution les instances et mécanismes décisionnels endogènes de prise de décision, soit en parallèle, soit en synergie avec les instances techniques formellement encadrées. En évitant les étiquettes qui peuvent renforcer les préjugés.</t>
        </r>
        <r>
          <rPr>
            <sz val="9"/>
            <color indexed="81"/>
            <rFont val="Verdana"/>
            <family val="2"/>
          </rPr>
          <t xml:space="preserve">
</t>
        </r>
      </text>
    </comment>
    <comment ref="D20" authorId="2" shapeId="0" xr:uid="{00000000-0006-0000-0900-000011000000}">
      <text>
        <r>
          <rPr>
            <sz val="11"/>
            <color indexed="81"/>
            <rFont val="Verdana"/>
            <family val="2"/>
          </rPr>
          <t xml:space="preserve">
</t>
        </r>
        <r>
          <rPr>
            <b/>
            <sz val="11"/>
            <color indexed="81"/>
            <rFont val="Verdana"/>
            <family val="2"/>
          </rPr>
          <t xml:space="preserve">Quoi? </t>
        </r>
        <r>
          <rPr>
            <sz val="11"/>
            <color indexed="81"/>
            <rFont val="Verdana"/>
            <family val="2"/>
          </rPr>
          <t xml:space="preserve">Plusieurs des acteurs appelés parties prenantes sont en fait des parties donnantes, dont la contribution doit être reconnue et soulignée. </t>
        </r>
        <r>
          <rPr>
            <b/>
            <sz val="11"/>
            <color indexed="81"/>
            <rFont val="Verdana"/>
            <family val="2"/>
          </rPr>
          <t xml:space="preserve">
Pourquoi? </t>
        </r>
        <r>
          <rPr>
            <sz val="11"/>
            <color indexed="81"/>
            <rFont val="Verdana"/>
            <family val="2"/>
          </rPr>
          <t xml:space="preserve">Certaines catégories d’acteurs qui rendent possible le développement vont surtout subir les impacts négatifs de ce développement, sans toutefois en tirer de grands bénéfices. Dans une perspective d’équité et de justice, il importe de reconnaître l’apport des parties donnantes. </t>
        </r>
        <r>
          <rPr>
            <b/>
            <sz val="11"/>
            <color indexed="81"/>
            <rFont val="Verdana"/>
            <family val="2"/>
          </rPr>
          <t xml:space="preserve">  
Comment? </t>
        </r>
        <r>
          <rPr>
            <sz val="11"/>
            <color indexed="81"/>
            <rFont val="Verdana"/>
            <family val="2"/>
          </rPr>
          <t>En identifiant des mécanismes pour compenser efficacement les donnants. En trouvant des aménagements gagnants-gagnants. En reconnaissant les sacrifices et concessions qui sont faits par certaines catégories d’acteurs.  En mettant en évidence dans les comptes-rendus des décisions leurs apports et contributions.</t>
        </r>
        <r>
          <rPr>
            <sz val="9"/>
            <color indexed="81"/>
            <rFont val="Verdana"/>
            <family val="2"/>
          </rPr>
          <t xml:space="preserve">
</t>
        </r>
      </text>
    </comment>
    <comment ref="D21" authorId="2" shapeId="0" xr:uid="{00000000-0006-0000-0900-000012000000}">
      <text>
        <r>
          <rPr>
            <sz val="11"/>
            <color indexed="81"/>
            <rFont val="Verdana"/>
            <family val="2"/>
          </rPr>
          <t xml:space="preserve">
</t>
        </r>
        <r>
          <rPr>
            <b/>
            <sz val="11"/>
            <color indexed="81"/>
            <rFont val="Verdana"/>
            <family val="2"/>
          </rPr>
          <t>Quoi?</t>
        </r>
        <r>
          <rPr>
            <sz val="11"/>
            <color indexed="81"/>
            <rFont val="Verdana"/>
            <family val="2"/>
          </rPr>
          <t xml:space="preserve"> Favoriser l’établissement de partenariat tout au long de la réalisation du PSPP.  
</t>
        </r>
        <r>
          <rPr>
            <b/>
            <sz val="11"/>
            <color indexed="81"/>
            <rFont val="Verdana"/>
            <family val="2"/>
          </rPr>
          <t xml:space="preserve">
Pourquoi? </t>
        </r>
        <r>
          <rPr>
            <sz val="11"/>
            <color indexed="81"/>
            <rFont val="Verdana"/>
            <family val="2"/>
          </rPr>
          <t xml:space="preserve">Car chacun des partenaires de l’association y gagne quelque chose, les faiblesses de l’un peuvent être compensées par les forces de l'autre et le projet ou l’organisation peut être mieux supporté dans les périodes difficiles. La recherche de partenariat oblige le promoteur à préciser ses objectifs et à en exposer la pertinence, ce qui amène habituellement des pistes de bonification et permet d’éviter des erreurs coûteuses et les répétitions inutiles. </t>
        </r>
        <r>
          <rPr>
            <b/>
            <sz val="11"/>
            <color indexed="81"/>
            <rFont val="Verdana"/>
            <family val="2"/>
          </rPr>
          <t xml:space="preserve">
Comment? </t>
        </r>
        <r>
          <rPr>
            <sz val="11"/>
            <color indexed="81"/>
            <rFont val="Verdana"/>
            <family val="2"/>
          </rPr>
          <t>En identifiant les partenaires potentiels, en évaluant la complémentarité des compétences et des forces, en proposant des partenariats durables et équitables. En développant des attitudes de collaboration. En créant des espaces de dialogue constructif avec les parties prenantes. En utilisant des outils qui peuvent permettre de rendre explicites les bénéfices du partenariat.</t>
        </r>
        <r>
          <rPr>
            <sz val="9"/>
            <color indexed="81"/>
            <rFont val="Verdana"/>
            <family val="2"/>
          </rPr>
          <t xml:space="preserve">
</t>
        </r>
      </text>
    </comment>
    <comment ref="D22" authorId="2" shapeId="0" xr:uid="{00000000-0006-0000-0900-000013000000}">
      <text>
        <r>
          <rPr>
            <sz val="11"/>
            <color indexed="81"/>
            <rFont val="Verdana"/>
            <family val="2"/>
          </rPr>
          <t xml:space="preserve">
</t>
        </r>
        <r>
          <rPr>
            <b/>
            <sz val="11"/>
            <color indexed="81"/>
            <rFont val="Verdana"/>
            <family val="2"/>
          </rPr>
          <t xml:space="preserve">Quoi? </t>
        </r>
        <r>
          <rPr>
            <sz val="11"/>
            <color indexed="81"/>
            <rFont val="Verdana"/>
            <family val="2"/>
          </rPr>
          <t xml:space="preserve">S’assurer que le projet ou l’activité bénéficie d’un niveau raisonnable d’acceptabilité sociale avant de le mettre en œuvre. </t>
        </r>
        <r>
          <rPr>
            <b/>
            <sz val="11"/>
            <color indexed="81"/>
            <rFont val="Verdana"/>
            <family val="2"/>
          </rPr>
          <t xml:space="preserve">
Pourquoi?</t>
        </r>
        <r>
          <rPr>
            <sz val="11"/>
            <color indexed="81"/>
            <rFont val="Verdana"/>
            <family val="2"/>
          </rPr>
          <t xml:space="preserve"> L'acceptabilité sociale est liée à la perception de la validité d’un projet ou d’une activité, de sa légitimité aux yeux des acteurs. L'acceptabilité d’un projet ou d’une activité lui confère une plus grande durabilité politique et sociale.
 </t>
        </r>
        <r>
          <rPr>
            <b/>
            <sz val="11"/>
            <color indexed="81"/>
            <rFont val="Verdana"/>
            <family val="2"/>
          </rPr>
          <t xml:space="preserve">
Comment? </t>
        </r>
        <r>
          <rPr>
            <sz val="11"/>
            <color indexed="81"/>
            <rFont val="Verdana"/>
            <family val="2"/>
          </rPr>
          <t>En prévoyant des mécanismes de concertation en amont du projet. En anticipant les conflits d'usage et les points de blocage. En tenant compte des attentes de la population, en se préoccupant des craintes et des inquiétudes de la population. En favorisant l'appropriation du projet et l'adhésion par la population. En prévoyant une stratégie de communication et d'information en continu. En tenant compte des stratégies des acteurs. En acceptant que le projet ne soit peut-être pas souhaité par la population, et que sa non-réalisation doive demeurer une option.</t>
        </r>
        <r>
          <rPr>
            <b/>
            <sz val="11"/>
            <color indexed="81"/>
            <rFont val="Verdana"/>
            <family val="2"/>
          </rPr>
          <t xml:space="preserve">
</t>
        </r>
      </text>
    </comment>
    <comment ref="D23" authorId="2" shapeId="0" xr:uid="{00000000-0006-0000-0900-000014000000}">
      <text>
        <r>
          <rPr>
            <sz val="11"/>
            <color indexed="81"/>
            <rFont val="Verdana"/>
            <family val="2"/>
          </rPr>
          <t xml:space="preserve">
</t>
        </r>
        <r>
          <rPr>
            <b/>
            <sz val="11"/>
            <color indexed="81"/>
            <rFont val="Verdana"/>
            <family val="2"/>
          </rPr>
          <t xml:space="preserve">Quoi? </t>
        </r>
        <r>
          <rPr>
            <sz val="11"/>
            <color indexed="81"/>
            <rFont val="Verdana"/>
            <family val="2"/>
          </rPr>
          <t xml:space="preserve">Valoriser la démocratie et les mécanismes démocratiques et favoriser l’implication sociale et politique de toutes les personnes, à tous les niveaux. </t>
        </r>
        <r>
          <rPr>
            <b/>
            <sz val="11"/>
            <color indexed="81"/>
            <rFont val="Verdana"/>
            <family val="2"/>
          </rPr>
          <t xml:space="preserve">
Pourquoi? </t>
        </r>
        <r>
          <rPr>
            <sz val="11"/>
            <color indexed="81"/>
            <rFont val="Verdana"/>
            <family val="2"/>
          </rPr>
          <t>Étant une communauté de destin planétaire, les humains sont interdépendants. La participation de tous à la vie sociale et politique favorise la reliance et la résilience. Parmi l'ensemble des systèmes politiques essayés par les populations humaines dans l'histoire, la démocratie semble celui qui permet le mieux de conserver un équilibre dynamique et une stabilité politique propice au développement humain à long terme.</t>
        </r>
        <r>
          <rPr>
            <b/>
            <sz val="11"/>
            <color indexed="81"/>
            <rFont val="Verdana"/>
            <family val="2"/>
          </rPr>
          <t xml:space="preserve">  
Comment? </t>
        </r>
        <r>
          <rPr>
            <sz val="11"/>
            <color indexed="81"/>
            <rFont val="Verdana"/>
            <family val="2"/>
          </rPr>
          <t>En incitant, en préparant et en soutenant les personnes dans l’exercice de la citoyenneté active. En renseignant les citoyens sur leurs droits, leurs devoirs et leurs responsabilités. En augmentant la capacité d’agir et de participer des personnes et des groupes, en favorisant l’émergence de projets citoyens. .En assurant l’évolution des outils d’expression démocratique en fonction des meilleures pratiques et de l’avancement technologique.</t>
        </r>
        <r>
          <rPr>
            <b/>
            <sz val="11"/>
            <color indexed="81"/>
            <rFont val="Verdana"/>
            <family val="2"/>
          </rPr>
          <t xml:space="preserve">
</t>
        </r>
        <r>
          <rPr>
            <sz val="9"/>
            <color indexed="81"/>
            <rFont val="Verdana"/>
            <family val="2"/>
          </rPr>
          <t xml:space="preserve">
</t>
        </r>
      </text>
    </comment>
    <comment ref="B25" authorId="2" shapeId="0" xr:uid="{00000000-0006-0000-0900-000015000000}">
      <text>
        <r>
          <rPr>
            <sz val="11"/>
            <color indexed="81"/>
            <rFont val="Verdana"/>
            <family val="2"/>
          </rPr>
          <t xml:space="preserve">
</t>
        </r>
        <r>
          <rPr>
            <b/>
            <sz val="11"/>
            <color indexed="81"/>
            <rFont val="Verdana"/>
            <family val="2"/>
          </rPr>
          <t xml:space="preserve">Quoi? </t>
        </r>
        <r>
          <rPr>
            <sz val="11"/>
            <color indexed="81"/>
            <rFont val="Verdana"/>
            <family val="2"/>
          </rPr>
          <t>Accorder un pouvoir d’action et de décision aux personnes et aux collectivités les plus concernées par un problème ou dans la mise en œuvre de PSPP.</t>
        </r>
        <r>
          <rPr>
            <b/>
            <sz val="11"/>
            <color indexed="81"/>
            <rFont val="Verdana"/>
            <family val="2"/>
          </rPr>
          <t xml:space="preserve">  
Pourquoi? </t>
        </r>
        <r>
          <rPr>
            <sz val="11"/>
            <color indexed="81"/>
            <rFont val="Verdana"/>
            <family val="2"/>
          </rPr>
          <t xml:space="preserve">Pour trouver les solutions les plus adaptées, le plus près de l’endroit où les problèmes se posent et avec les personnes et les collectivités directement touchées par ces problèmes ou dans la mise en œuvre de PSPP.  </t>
        </r>
        <r>
          <rPr>
            <b/>
            <sz val="11"/>
            <color indexed="81"/>
            <rFont val="Verdana"/>
            <family val="2"/>
          </rPr>
          <t xml:space="preserve">
Comment? </t>
        </r>
        <r>
          <rPr>
            <sz val="11"/>
            <color indexed="81"/>
            <rFont val="Verdana"/>
            <family val="2"/>
          </rPr>
          <t>En articulant les niveaux de décision, en respectant le principe de subsidiarité, en mutualisant les moyens d'action et en favorisant une responsabilisation des acteurs à tous les niveaux. En affectant les ressources nécessaires et en renforçant les capacités institutionnelles et humaines.</t>
        </r>
        <r>
          <rPr>
            <sz val="9"/>
            <color indexed="81"/>
            <rFont val="Verdana"/>
            <family val="2"/>
          </rPr>
          <t xml:space="preserve">
</t>
        </r>
      </text>
    </comment>
    <comment ref="D26" authorId="2" shapeId="0" xr:uid="{00000000-0006-0000-0900-000016000000}">
      <text>
        <r>
          <rPr>
            <sz val="9"/>
            <color indexed="81"/>
            <rFont val="Verdana"/>
            <family val="2"/>
          </rPr>
          <t xml:space="preserve">
</t>
        </r>
        <r>
          <rPr>
            <b/>
            <sz val="11"/>
            <color indexed="81"/>
            <rFont val="Verdana"/>
            <family val="2"/>
          </rPr>
          <t xml:space="preserve">Quoi? </t>
        </r>
        <r>
          <rPr>
            <sz val="11"/>
            <color indexed="81"/>
            <rFont val="Verdana"/>
            <family val="2"/>
          </rPr>
          <t xml:space="preserve">Donner le pouvoir de décision à ceux qui sont le plus près des conséquences de ces décisions, tout en le rapprochant le plus possible des citoyens et des communautés locales. </t>
        </r>
        <r>
          <rPr>
            <b/>
            <sz val="11"/>
            <color indexed="81"/>
            <rFont val="Verdana"/>
            <family val="2"/>
          </rPr>
          <t xml:space="preserve">
Pourquoi? </t>
        </r>
        <r>
          <rPr>
            <sz val="11"/>
            <color indexed="81"/>
            <rFont val="Verdana"/>
            <family val="2"/>
          </rPr>
          <t xml:space="preserve">Pour assurer une participation accrue des acteurs locaux à la prise de décision et pour favoriser les solutions les plus adaptées aux réalités locales.  </t>
        </r>
        <r>
          <rPr>
            <b/>
            <sz val="11"/>
            <color indexed="81"/>
            <rFont val="Verdana"/>
            <family val="2"/>
          </rPr>
          <t xml:space="preserve">
Comment? </t>
        </r>
        <r>
          <rPr>
            <sz val="11"/>
            <color indexed="81"/>
            <rFont val="Verdana"/>
            <family val="2"/>
          </rPr>
          <t>En répartissant adéquatement les lieux de décision, en déléguant les pouvoirs et les responsabilités au niveau approprié d'autorité. En améliorant l'articulation des échelles spatiales et économiques. En favorisant l’engagement, la collaboration et la coopération des partenaires suprarégionaux. En mettant en œuvre une subsidiarité à la fois ascendante et descendante, selon le contexte et la nature des décisions à prendre.</t>
        </r>
        <r>
          <rPr>
            <b/>
            <sz val="11"/>
            <color indexed="81"/>
            <rFont val="Verdana"/>
            <family val="2"/>
          </rPr>
          <t xml:space="preserve">
</t>
        </r>
        <r>
          <rPr>
            <sz val="9"/>
            <color indexed="81"/>
            <rFont val="Verdana"/>
            <family val="2"/>
          </rPr>
          <t xml:space="preserve">
</t>
        </r>
      </text>
    </comment>
    <comment ref="D27" authorId="2" shapeId="0" xr:uid="{00000000-0006-0000-0900-000017000000}">
      <text>
        <r>
          <rPr>
            <sz val="11"/>
            <color indexed="81"/>
            <rFont val="Verdana"/>
            <family val="2"/>
          </rPr>
          <t xml:space="preserve">
</t>
        </r>
        <r>
          <rPr>
            <b/>
            <sz val="11"/>
            <color indexed="81"/>
            <rFont val="Verdana"/>
            <family val="2"/>
          </rPr>
          <t xml:space="preserve">Quoi? </t>
        </r>
        <r>
          <rPr>
            <sz val="11"/>
            <color indexed="81"/>
            <rFont val="Verdana"/>
            <family val="2"/>
          </rPr>
          <t xml:space="preserve">Confier aux acteurs des responsabilités pour lesquelles ils sont redevables et imputables. </t>
        </r>
        <r>
          <rPr>
            <b/>
            <sz val="11"/>
            <color indexed="81"/>
            <rFont val="Verdana"/>
            <family val="2"/>
          </rPr>
          <t xml:space="preserve">
Pourquoi? </t>
        </r>
        <r>
          <rPr>
            <sz val="11"/>
            <color indexed="81"/>
            <rFont val="Verdana"/>
            <family val="2"/>
          </rPr>
          <t>Parce que les pouvoirs décisionnels viennent avec des responsabilités dont les acteurs doivent être imputables. Pour faire en sorte que chaque personne, organisation ou collectivité prenne conscience de sa responsabilité propre d’agir davantage dans le sens du développement durable.</t>
        </r>
        <r>
          <rPr>
            <b/>
            <sz val="11"/>
            <color indexed="81"/>
            <rFont val="Verdana"/>
            <family val="2"/>
          </rPr>
          <t xml:space="preserve">
Comment? </t>
        </r>
        <r>
          <rPr>
            <sz val="11"/>
            <color indexed="81"/>
            <rFont val="Verdana"/>
            <family val="2"/>
          </rPr>
          <t>En définissant et en diffusant clairement les rôles et les responsabilités des parties prenantes et en formalisant leur engagement. En s’assurant d’un partage équitable des responsabilités entre les parties prenantes selon les capacités de chacune, en s’assurant qu’elles disposent des moyens nécessaires pour les assumer. En faisant la promotion d’une gestion axée sur l’autonomie et la transparence. En encourageant les conduites exemplaires et les comportements responsables, en respectant la déontologie professionnelle.</t>
        </r>
        <r>
          <rPr>
            <b/>
            <sz val="11"/>
            <color indexed="81"/>
            <rFont val="Verdana"/>
            <family val="2"/>
          </rPr>
          <t xml:space="preserve">
</t>
        </r>
        <r>
          <rPr>
            <sz val="11"/>
            <color indexed="81"/>
            <rFont val="Verdana"/>
            <family val="2"/>
          </rPr>
          <t xml:space="preserve">
</t>
        </r>
      </text>
    </comment>
    <comment ref="D28" authorId="2" shapeId="0" xr:uid="{00000000-0006-0000-0900-000018000000}">
      <text>
        <r>
          <rPr>
            <sz val="9"/>
            <color indexed="81"/>
            <rFont val="Verdana"/>
            <family val="2"/>
          </rPr>
          <t xml:space="preserve">
</t>
        </r>
        <r>
          <rPr>
            <b/>
            <sz val="11"/>
            <color indexed="81"/>
            <rFont val="Verdana"/>
            <family val="2"/>
          </rPr>
          <t xml:space="preserve">Quoi? </t>
        </r>
        <r>
          <rPr>
            <sz val="11"/>
            <color indexed="81"/>
            <rFont val="Verdana"/>
            <family val="2"/>
          </rPr>
          <t xml:space="preserve">Assurer la cohérence des décisions, des instruments, des politiques et des projets entre le local et le central. </t>
        </r>
        <r>
          <rPr>
            <b/>
            <sz val="11"/>
            <color indexed="81"/>
            <rFont val="Verdana"/>
            <family val="2"/>
          </rPr>
          <t xml:space="preserve">
Pourquoi? </t>
        </r>
        <r>
          <rPr>
            <sz val="11"/>
            <color indexed="81"/>
            <rFont val="Verdana"/>
            <family val="2"/>
          </rPr>
          <t>Les décisions prises à différents niveaux de gouvernance (local, national et international) doivent être concordantes et cohérentes, de manière à éviter les contreperformances inefficaces et démotivantes.</t>
        </r>
        <r>
          <rPr>
            <b/>
            <sz val="11"/>
            <color indexed="81"/>
            <rFont val="Verdana"/>
            <family val="2"/>
          </rPr>
          <t xml:space="preserve">  
Comment? </t>
        </r>
        <r>
          <rPr>
            <sz val="11"/>
            <color indexed="81"/>
            <rFont val="Verdana"/>
            <family val="2"/>
          </rPr>
          <t>En assurant une utilisation intégrée des outils d’évaluation de la durabilité retenus par les lois et règlements applicables. En offrant des services déconcentrés. En assurant la coordination politique, technique et financière des institutions et de leurs activités.</t>
        </r>
      </text>
    </comment>
    <comment ref="B30" authorId="2" shapeId="0" xr:uid="{00000000-0006-0000-0900-000019000000}">
      <text>
        <r>
          <rPr>
            <sz val="11"/>
            <color indexed="81"/>
            <rFont val="Verdana"/>
            <family val="2"/>
          </rPr>
          <t xml:space="preserve">
</t>
        </r>
        <r>
          <rPr>
            <b/>
            <sz val="11"/>
            <color indexed="81"/>
            <rFont val="Verdana"/>
            <family val="2"/>
          </rPr>
          <t xml:space="preserve">Quoi? </t>
        </r>
        <r>
          <rPr>
            <sz val="11"/>
            <color indexed="81"/>
            <rFont val="Verdana"/>
            <family val="2"/>
          </rPr>
          <t xml:space="preserve">Les organisations devraient porter une attention particulière à l’intégration de leurs PSPP ou de leurs activités dans la collectivité où ils s’implantent.  </t>
        </r>
        <r>
          <rPr>
            <b/>
            <sz val="11"/>
            <color indexed="81"/>
            <rFont val="Verdana"/>
            <family val="2"/>
          </rPr>
          <t xml:space="preserve">
Pourquoi? </t>
        </r>
        <r>
          <rPr>
            <sz val="11"/>
            <color indexed="81"/>
            <rFont val="Verdana"/>
            <family val="2"/>
          </rPr>
          <t>Une bonne intégration et une cohérence des actions avec les réalités locales sont garantes d’une meilleure faisabilité et d’une plus grande pérennité des projets et des activités.</t>
        </r>
        <r>
          <rPr>
            <b/>
            <sz val="11"/>
            <color indexed="81"/>
            <rFont val="Verdana"/>
            <family val="2"/>
          </rPr>
          <t xml:space="preserve">  
Comment? </t>
        </r>
        <r>
          <rPr>
            <sz val="11"/>
            <color indexed="81"/>
            <rFont val="Verdana"/>
            <family val="2"/>
          </rPr>
          <t>En respectant les caractéristiques de la collectivité (besoins, enjeux) et en s’assurant de l’acceptabilité sociale. En respectant le cadre règlementaire local et national, en concevant des projets adaptés et adaptables.</t>
        </r>
      </text>
    </comment>
    <comment ref="D31" authorId="2" shapeId="0" xr:uid="{00000000-0006-0000-0900-00001A000000}">
      <text>
        <r>
          <rPr>
            <sz val="11"/>
            <color indexed="81"/>
            <rFont val="Verdana"/>
            <family val="2"/>
          </rPr>
          <t xml:space="preserve">
</t>
        </r>
        <r>
          <rPr>
            <b/>
            <sz val="11"/>
            <color indexed="81"/>
            <rFont val="Verdana"/>
            <family val="2"/>
          </rPr>
          <t xml:space="preserve">Quoi? </t>
        </r>
        <r>
          <rPr>
            <sz val="11"/>
            <color indexed="81"/>
            <rFont val="Verdana"/>
            <family val="2"/>
          </rPr>
          <t xml:space="preserve">Prendre en compte le contexte juridique et règlementaire dans la conception et la réalisation du projet. </t>
        </r>
        <r>
          <rPr>
            <b/>
            <sz val="11"/>
            <color indexed="81"/>
            <rFont val="Verdana"/>
            <family val="2"/>
          </rPr>
          <t xml:space="preserve">
Pourquoi? </t>
        </r>
        <r>
          <rPr>
            <sz val="11"/>
            <color indexed="81"/>
            <rFont val="Verdana"/>
            <family val="2"/>
          </rPr>
          <t xml:space="preserve">Les lois et règlements devraient être établis sur la base d’un consensus collectif. La conformité règlementaire devrait être une condition sine qua non de la réalisation d’un projet et de la poursuite d’une activité. </t>
        </r>
        <r>
          <rPr>
            <b/>
            <sz val="11"/>
            <color indexed="81"/>
            <rFont val="Verdana"/>
            <family val="2"/>
          </rPr>
          <t xml:space="preserve">
Comment? </t>
        </r>
        <r>
          <rPr>
            <sz val="11"/>
            <color indexed="81"/>
            <rFont val="Verdana"/>
            <family val="2"/>
          </rPr>
          <t>En s’informant sur le contexte légal là où le projet ou l’activité sera implanté. En visant la conformité règlementaire et même au-delà. En considérant et en anticipant les possibilités d’évolution du contexte légal. En tenant également compte de l'état de l'art, des normes, des prescriptions techniques en vigueur, y compris en matière d’urbanisme et d’architecture.</t>
        </r>
        <r>
          <rPr>
            <b/>
            <sz val="11"/>
            <color indexed="81"/>
            <rFont val="Verdana"/>
            <family val="2"/>
          </rPr>
          <t xml:space="preserve">
</t>
        </r>
        <r>
          <rPr>
            <sz val="11"/>
            <color indexed="81"/>
            <rFont val="Verdana"/>
            <family val="2"/>
          </rPr>
          <t xml:space="preserve">
</t>
        </r>
      </text>
    </comment>
    <comment ref="D32" authorId="2" shapeId="0" xr:uid="{00000000-0006-0000-0900-00001B000000}">
      <text>
        <r>
          <rPr>
            <sz val="9"/>
            <color indexed="81"/>
            <rFont val="Verdana"/>
            <family val="2"/>
          </rPr>
          <t xml:space="preserve">
</t>
        </r>
        <r>
          <rPr>
            <b/>
            <sz val="11"/>
            <color indexed="81"/>
            <rFont val="Verdana"/>
            <family val="2"/>
          </rPr>
          <t xml:space="preserve">Quoi? </t>
        </r>
        <r>
          <rPr>
            <sz val="11"/>
            <color indexed="81"/>
            <rFont val="Verdana"/>
            <family val="2"/>
          </rPr>
          <t>Connaître les caractéristiques des groupes sociaux et leurs centres d'intérêt et inclure de façon explicite ces enjeux dans le PSPP.</t>
        </r>
        <r>
          <rPr>
            <b/>
            <sz val="11"/>
            <color indexed="81"/>
            <rFont val="Verdana"/>
            <family val="2"/>
          </rPr>
          <t xml:space="preserve"> 
Pourquoi? </t>
        </r>
        <r>
          <rPr>
            <sz val="11"/>
            <color indexed="81"/>
            <rFont val="Verdana"/>
            <family val="2"/>
          </rPr>
          <t xml:space="preserve">Chaque collectivité a ses propres enjeux de développement selon leur contexte géographique, historique, culturel et leur niveau de développement. L’inclusion de ces enjeux dans le développement du PSPP augmente sa pertinence et sa viabilité. </t>
        </r>
        <r>
          <rPr>
            <b/>
            <sz val="11"/>
            <color indexed="81"/>
            <rFont val="Verdana"/>
            <family val="2"/>
          </rPr>
          <t xml:space="preserve">
Comment? </t>
        </r>
        <r>
          <rPr>
            <sz val="11"/>
            <color indexed="81"/>
            <rFont val="Verdana"/>
            <family val="2"/>
          </rPr>
          <t>En proposant des échanges avec la collectivité, en écoutant attentivement les habitants. En considérant les besoins et les attentes des habitants et en les prenant en compte dans la conception du projet. En s’assurant que le projet apporte un enrichissement à la collectivité, en favorisant le développement du territoire, la vitalité économique, la création d'emplois. En investissant dans le développement local (investissement social, dons, bénévolat).</t>
        </r>
        <r>
          <rPr>
            <sz val="9"/>
            <color indexed="81"/>
            <rFont val="Verdana"/>
            <family val="2"/>
          </rPr>
          <t xml:space="preserve">
</t>
        </r>
      </text>
    </comment>
    <comment ref="D33" authorId="2" shapeId="0" xr:uid="{00000000-0006-0000-0900-00001C000000}">
      <text>
        <r>
          <rPr>
            <sz val="11"/>
            <color indexed="81"/>
            <rFont val="Verdana"/>
            <family val="2"/>
          </rPr>
          <t xml:space="preserve">
</t>
        </r>
        <r>
          <rPr>
            <b/>
            <sz val="11"/>
            <color indexed="81"/>
            <rFont val="Verdana"/>
            <family val="2"/>
          </rPr>
          <t xml:space="preserve">Quoi? </t>
        </r>
        <r>
          <rPr>
            <sz val="11"/>
            <color indexed="81"/>
            <rFont val="Verdana"/>
            <family val="2"/>
          </rPr>
          <t xml:space="preserve">Réfléchir le projet ou l’activité de façon globale et intersectorielle, en tenant compte simultanément des dimensions économiques, sociales et environnementales, au niveau local et global. </t>
        </r>
        <r>
          <rPr>
            <b/>
            <sz val="11"/>
            <color indexed="81"/>
            <rFont val="Verdana"/>
            <family val="2"/>
          </rPr>
          <t xml:space="preserve">
Pourquoi? </t>
        </r>
        <r>
          <rPr>
            <sz val="11"/>
            <color indexed="81"/>
            <rFont val="Verdana"/>
            <family val="2"/>
          </rPr>
          <t>Les projets ont souvent une double portée (locale et globale), ils s’inscrivent dans un maillage institutionnel à plusieurs niveaux et ils affectent à la fois l’environnement, l’économie, la culture, etc. Réfléchir à la cohérence systémique augmente le réalisme, la pertinence et la faisabilité du projet.</t>
        </r>
        <r>
          <rPr>
            <b/>
            <sz val="11"/>
            <color indexed="81"/>
            <rFont val="Verdana"/>
            <family val="2"/>
          </rPr>
          <t xml:space="preserve">
Comment? </t>
        </r>
        <r>
          <rPr>
            <sz val="11"/>
            <color indexed="81"/>
            <rFont val="Verdana"/>
            <family val="2"/>
          </rPr>
          <t>En participant aux différents mécanismes de concertation sur le développement (local, régional, national). En s’assurant de la cohérence du projet avec les documents de planification locale et avec les orientations territoriales. En vérifiant la capacité des infrastructures et équipements existants, en calibrant les objectifs du projet à la réalité locale. En proposant des mesures proportionnées et en s’assurant de leur faisabilité. En améliorant la collaboration et la mise en valeur des forces régionales. En s’assurant de disposer des ressources et l’expertise nécessaires à la réalisation du projet.</t>
        </r>
        <r>
          <rPr>
            <b/>
            <sz val="11"/>
            <color indexed="81"/>
            <rFont val="Verdana"/>
            <family val="2"/>
          </rPr>
          <t xml:space="preserve"> 
</t>
        </r>
      </text>
    </comment>
    <comment ref="B35" authorId="2" shapeId="0" xr:uid="{00000000-0006-0000-0900-00001D000000}">
      <text>
        <r>
          <rPr>
            <sz val="11"/>
            <color indexed="81"/>
            <rFont val="Verdana"/>
            <family val="2"/>
          </rPr>
          <t xml:space="preserve">
</t>
        </r>
        <r>
          <rPr>
            <b/>
            <sz val="11"/>
            <color indexed="81"/>
            <rFont val="Verdana"/>
            <family val="2"/>
          </rPr>
          <t xml:space="preserve">Quoi? </t>
        </r>
        <r>
          <rPr>
            <sz val="11"/>
            <color indexed="81"/>
            <rFont val="Verdana"/>
            <family val="2"/>
          </rPr>
          <t>S’assurer de l’accès du plus grand nombre, y compris de la société civile, à de l’information pertinente et de qualité.</t>
        </r>
        <r>
          <rPr>
            <b/>
            <sz val="11"/>
            <color indexed="81"/>
            <rFont val="Verdana"/>
            <family val="2"/>
          </rPr>
          <t xml:space="preserve">
Pourquoi? </t>
        </r>
        <r>
          <rPr>
            <sz val="11"/>
            <color indexed="81"/>
            <rFont val="Verdana"/>
            <family val="2"/>
          </rPr>
          <t>Pour permettre la prise de décision éclairée, avec la contribution de toutes les parties concernées. Pour favoriser la multiplicité des représentations et l’éducation des participants</t>
        </r>
        <r>
          <rPr>
            <b/>
            <sz val="11"/>
            <color indexed="81"/>
            <rFont val="Verdana"/>
            <family val="2"/>
          </rPr>
          <t xml:space="preserve">. 
Comment? </t>
        </r>
        <r>
          <rPr>
            <sz val="11"/>
            <color indexed="81"/>
            <rFont val="Verdana"/>
            <family val="2"/>
          </rPr>
          <t>En mettant à disposition une information complète, crédible et transparente. En renseignant et en développant des systèmes indicateurs et de gestion de l’information.</t>
        </r>
        <r>
          <rPr>
            <b/>
            <sz val="11"/>
            <color indexed="81"/>
            <rFont val="Verdana"/>
            <family val="2"/>
          </rPr>
          <t xml:space="preserve">
</t>
        </r>
        <r>
          <rPr>
            <sz val="11"/>
            <color indexed="81"/>
            <rFont val="Verdana"/>
            <family val="2"/>
          </rPr>
          <t xml:space="preserve"> 
</t>
        </r>
      </text>
    </comment>
    <comment ref="D36" authorId="2" shapeId="0" xr:uid="{00000000-0006-0000-0900-00001E000000}">
      <text>
        <r>
          <rPr>
            <sz val="9"/>
            <color indexed="81"/>
            <rFont val="Verdana"/>
            <family val="2"/>
          </rPr>
          <t xml:space="preserve">
</t>
        </r>
        <r>
          <rPr>
            <b/>
            <sz val="11"/>
            <color indexed="81"/>
            <rFont val="Verdana"/>
            <family val="2"/>
          </rPr>
          <t xml:space="preserve">Quoi? </t>
        </r>
        <r>
          <rPr>
            <sz val="11"/>
            <color indexed="81"/>
            <rFont val="Verdana"/>
            <family val="2"/>
          </rPr>
          <t>Favoriser la diffusion de l’information préalable, juste et suffisante relative au projet, aux actions et aux décisions.</t>
        </r>
        <r>
          <rPr>
            <b/>
            <sz val="11"/>
            <color indexed="81"/>
            <rFont val="Verdana"/>
            <family val="2"/>
          </rPr>
          <t xml:space="preserve">
Pourquoi? </t>
        </r>
        <r>
          <rPr>
            <sz val="11"/>
            <color indexed="81"/>
            <rFont val="Verdana"/>
            <family val="2"/>
          </rPr>
          <t>L’accès à une information de qualité (pertinente, compréhensible et complète) pour toutes les personnes et structures sociales concernées par la décision améliore la collaboration entre les personnes et les groupes, et favorise la prise de décision éclairée.</t>
        </r>
        <r>
          <rPr>
            <b/>
            <sz val="11"/>
            <color indexed="81"/>
            <rFont val="Verdana"/>
            <family val="2"/>
          </rPr>
          <t xml:space="preserve"> 
Comment? </t>
        </r>
        <r>
          <rPr>
            <sz val="11"/>
            <color indexed="81"/>
            <rFont val="Verdana"/>
            <family val="2"/>
          </rPr>
          <t>En mettant à disposition une information crédible et transparente provenant de sources diversifiées et en offrant des moyens d'expertise aux parties prenantes. En s’assurant que la bonne information est disponible au moment opportun. En identifiant les attentes et les préoccupations des parties concernées en matière d’information. En établissant des règles qui balisent l’influence des parties. En allouant du temps suffisant  à l’information. En affirmant et en mettant en place des mesures pour le droit d’accès à l’information.</t>
        </r>
        <r>
          <rPr>
            <b/>
            <sz val="11"/>
            <color indexed="81"/>
            <rFont val="Verdana"/>
            <family val="2"/>
          </rPr>
          <t xml:space="preserve">
</t>
        </r>
        <r>
          <rPr>
            <sz val="11"/>
            <color indexed="81"/>
            <rFont val="Verdana"/>
            <family val="2"/>
          </rPr>
          <t xml:space="preserve">
</t>
        </r>
      </text>
    </comment>
    <comment ref="D37" authorId="2" shapeId="0" xr:uid="{00000000-0006-0000-0900-00001F000000}">
      <text>
        <r>
          <rPr>
            <sz val="11"/>
            <color indexed="81"/>
            <rFont val="Verdana"/>
            <family val="2"/>
          </rPr>
          <t xml:space="preserve">
</t>
        </r>
        <r>
          <rPr>
            <b/>
            <sz val="11"/>
            <color indexed="81"/>
            <rFont val="Verdana"/>
            <family val="2"/>
          </rPr>
          <t xml:space="preserve">Quoi? </t>
        </r>
        <r>
          <rPr>
            <sz val="11"/>
            <color indexed="81"/>
            <rFont val="Verdana"/>
            <family val="2"/>
          </rPr>
          <t>Utiliser des mécanismes de communication pertinents pour optimiser les échanges d’information.</t>
        </r>
        <r>
          <rPr>
            <b/>
            <sz val="11"/>
            <color indexed="81"/>
            <rFont val="Verdana"/>
            <family val="2"/>
          </rPr>
          <t xml:space="preserve">
Pourquoi? </t>
        </r>
        <r>
          <rPr>
            <sz val="11"/>
            <color indexed="81"/>
            <rFont val="Verdana"/>
            <family val="2"/>
          </rPr>
          <t xml:space="preserve">L’existence de mécanismes de communication efficaces facilite le partage de l’information et des connaissances et aide à prendre des décisions plus adaptées aux besoins et au contexte. </t>
        </r>
        <r>
          <rPr>
            <b/>
            <sz val="11"/>
            <color indexed="81"/>
            <rFont val="Verdana"/>
            <family val="2"/>
          </rPr>
          <t xml:space="preserve">
Comment? </t>
        </r>
        <r>
          <rPr>
            <sz val="11"/>
            <color indexed="81"/>
            <rFont val="Verdana"/>
            <family val="2"/>
          </rPr>
          <t>En adaptant les mécanismes de communication existants, en créant de nouveaux mécanismes d’animation et de concertation. En tenant compte des habitudes et préférences de communication des milieux d’insertion. En utilisant des outils de communication appropriés selon le public cible. En sensibilisant le public sur les possibilités de participation. En optimisant le potentiel des TIC. En diffusant les coordonnées d'un contact aux personnes qui veulent poser des questions ou émettre des Comment?aires. En respectant le droit des individus à la vie privée.</t>
        </r>
        <r>
          <rPr>
            <b/>
            <sz val="11"/>
            <color indexed="81"/>
            <rFont val="Verdana"/>
            <family val="2"/>
          </rPr>
          <t xml:space="preserve">
</t>
        </r>
      </text>
    </comment>
    <comment ref="D38" authorId="2" shapeId="0" xr:uid="{00000000-0006-0000-0900-000020000000}">
      <text>
        <r>
          <rPr>
            <sz val="11"/>
            <color indexed="81"/>
            <rFont val="Verdana"/>
            <family val="2"/>
          </rPr>
          <t xml:space="preserve">
</t>
        </r>
        <r>
          <rPr>
            <b/>
            <sz val="11"/>
            <color indexed="81"/>
            <rFont val="Verdana"/>
            <family val="2"/>
          </rPr>
          <t xml:space="preserve">Quoi? </t>
        </r>
        <r>
          <rPr>
            <sz val="11"/>
            <color indexed="81"/>
            <rFont val="Verdana"/>
            <family val="2"/>
          </rPr>
          <t xml:space="preserve">Fournir une information complète et diversifiée aux personnes en position décisionnelle. </t>
        </r>
        <r>
          <rPr>
            <b/>
            <sz val="11"/>
            <color indexed="81"/>
            <rFont val="Verdana"/>
            <family val="2"/>
          </rPr>
          <t xml:space="preserve">
Pourquoi? </t>
        </r>
        <r>
          <rPr>
            <sz val="11"/>
            <color indexed="81"/>
            <rFont val="Verdana"/>
            <family val="2"/>
          </rPr>
          <t>Pour planifier une meilleure gestion du risque. La gestion des données et l’accès à l’information constituent une difficulté récurrente liée à la faiblesse de la production des données, à la difficulté de leur validation et de la documentation des indicateurs. De même, les mécanismes de production et de diffusion de l’information sur le développement durable sont encore de qualité variable.</t>
        </r>
        <r>
          <rPr>
            <b/>
            <sz val="11"/>
            <color indexed="81"/>
            <rFont val="Verdana"/>
            <family val="2"/>
          </rPr>
          <t xml:space="preserve">
Comment? </t>
        </r>
        <r>
          <rPr>
            <sz val="11"/>
            <color indexed="81"/>
            <rFont val="Verdana"/>
            <family val="2"/>
          </rPr>
          <t>En mettant en place une bonne gestion des données sur le développement durable. En concevant et renseignant des indicateurs pour garantir leur disponibilité et leur pérennité. En caractérisant les réseaux et circuits de la production des données et les conditions d’opérationnalisation de l’information. En développant des mécanismes pour assurer le « socle des données ». En offrant des informations sur les aspects reliés à la santé, à la sécurité, à l’environnement. En faisant des évaluations honnêtes de l’efficacité des actions. En développant les outils statistiques appropriés pour la modélisation du futur comme outil d'aide à la décision. En établissant des règles qui éliminent tout risque d’influence des parties.</t>
        </r>
        <r>
          <rPr>
            <b/>
            <sz val="11"/>
            <color indexed="81"/>
            <rFont val="Verdana"/>
            <family val="2"/>
          </rPr>
          <t xml:space="preserve">
</t>
        </r>
        <r>
          <rPr>
            <sz val="9"/>
            <color indexed="81"/>
            <rFont val="Verdana"/>
            <family val="2"/>
          </rPr>
          <t xml:space="preserve">
</t>
        </r>
      </text>
    </comment>
    <comment ref="D39" authorId="2" shapeId="0" xr:uid="{00000000-0006-0000-0900-000021000000}">
      <text>
        <r>
          <rPr>
            <sz val="9"/>
            <color indexed="81"/>
            <rFont val="Verdana"/>
            <family val="2"/>
          </rPr>
          <t xml:space="preserve">
</t>
        </r>
        <r>
          <rPr>
            <b/>
            <sz val="11"/>
            <color indexed="81"/>
            <rFont val="Verdana"/>
            <family val="2"/>
          </rPr>
          <t xml:space="preserve">Quoi? </t>
        </r>
        <r>
          <rPr>
            <sz val="11"/>
            <color indexed="81"/>
            <rFont val="Verdana"/>
            <family val="2"/>
          </rPr>
          <t>Mettre en place des mécanismes permettant l’évaluation en continu de l’évolution du projet, des actions ou de la démarche.</t>
        </r>
        <r>
          <rPr>
            <b/>
            <sz val="11"/>
            <color indexed="81"/>
            <rFont val="Verdana"/>
            <family val="2"/>
          </rPr>
          <t xml:space="preserve">
Pourquoi?</t>
        </r>
        <r>
          <rPr>
            <sz val="11"/>
            <color indexed="81"/>
            <rFont val="Verdana"/>
            <family val="2"/>
          </rPr>
          <t xml:space="preserve"> Pour identifier les succès et les obstacles rencontrés, pour témoigner de l’atteinte ou non des cibles fixées, pour identifier les actions qui n’ont pas fonctionné et en trouver les raisons, pour apporter les ajustements nécessaires rapidement. Pour satisfaire au besoin d’évaluation des politiques, plans, programmes et projets au plan du développement durable.</t>
        </r>
        <r>
          <rPr>
            <b/>
            <sz val="11"/>
            <color indexed="81"/>
            <rFont val="Verdana"/>
            <family val="2"/>
          </rPr>
          <t xml:space="preserve">
Comment? </t>
        </r>
        <r>
          <rPr>
            <sz val="11"/>
            <color indexed="81"/>
            <rFont val="Verdana"/>
            <family val="2"/>
          </rPr>
          <t>En développant des plans de suivi pour les différentes étapes d’un projet ou d’une démarche. En se dotant d’objectifs, d’indicateurs de suivi pertinents, d’un tableau de bord de gestion. En utilisant des indicateurs sociaux, écologiques et économiques qui donnent une image plus complète du développement durable. En mesurant régulièrement ces indicateurs, en mesurant les améliorations et les dysfonctionnements. En veillant à la participation des parties prenantes dans les processus d’évaluation et d’amélioration.</t>
        </r>
        <r>
          <rPr>
            <b/>
            <sz val="11"/>
            <color indexed="81"/>
            <rFont val="Verdana"/>
            <family val="2"/>
          </rPr>
          <t xml:space="preserve">
</t>
        </r>
        <r>
          <rPr>
            <sz val="11"/>
            <color indexed="81"/>
            <rFont val="Verdana"/>
            <family val="2"/>
          </rPr>
          <t xml:space="preserve">
</t>
        </r>
      </text>
    </comment>
    <comment ref="D40" authorId="2" shapeId="0" xr:uid="{00000000-0006-0000-0900-000022000000}">
      <text>
        <r>
          <rPr>
            <sz val="9"/>
            <color indexed="81"/>
            <rFont val="Verdana"/>
            <family val="2"/>
          </rPr>
          <t xml:space="preserve">
</t>
        </r>
        <r>
          <rPr>
            <b/>
            <sz val="11"/>
            <color indexed="81"/>
            <rFont val="Verdana"/>
            <family val="2"/>
          </rPr>
          <t>Quoi?</t>
        </r>
        <r>
          <rPr>
            <sz val="11"/>
            <color indexed="81"/>
            <rFont val="Verdana"/>
            <family val="2"/>
          </rPr>
          <t xml:space="preserve"> Communiquer de façon transparente les résultats de la démarche ou du projet. </t>
        </r>
        <r>
          <rPr>
            <b/>
            <sz val="11"/>
            <color indexed="81"/>
            <rFont val="Verdana"/>
            <family val="2"/>
          </rPr>
          <t xml:space="preserve">
Pourquoi? </t>
        </r>
        <r>
          <rPr>
            <sz val="11"/>
            <color indexed="81"/>
            <rFont val="Verdana"/>
            <family val="2"/>
          </rPr>
          <t xml:space="preserve">Pour favoriser les réactions rapides en cas de dysfonctionnement et pour mettre en œuvre des mesures de correction ou de bonification, pour répondre à un objectif de transparence. </t>
        </r>
        <r>
          <rPr>
            <b/>
            <sz val="11"/>
            <color indexed="81"/>
            <rFont val="Verdana"/>
            <family val="2"/>
          </rPr>
          <t xml:space="preserve">
Comment? </t>
        </r>
        <r>
          <rPr>
            <sz val="11"/>
            <color indexed="81"/>
            <rFont val="Verdana"/>
            <family val="2"/>
          </rPr>
          <t xml:space="preserve">En faisant un retour obligatoire pour présenter les recommandations faites au terme des processus qui mettent en évidence les préoccupations du public et la manière dont elles ont influencé les plans des projets. En publiant l’information recueillie au cours des consultations sous forme de rapports axés uniquement sur les préoccupations exprimées par le public, neutres et sans recommandations. En établissant, mettant à jour et en maintenant des listes de personnes intéressées par l’information. En déterminant le plus tôt possible les mécanismes de reddition de comptes. En produisant les bilans appropriés (bilan de développement durable, de responsabilité sociale, rapport annuel, etc.) et en les diffusant de façon transparente auprès des parties intéressées. 
</t>
        </r>
      </text>
    </comment>
    <comment ref="B42" authorId="2" shapeId="0" xr:uid="{00000000-0006-0000-0900-000023000000}">
      <text>
        <r>
          <rPr>
            <sz val="11"/>
            <color indexed="81"/>
            <rFont val="Verdana"/>
            <family val="2"/>
          </rPr>
          <t xml:space="preserve">
</t>
        </r>
        <r>
          <rPr>
            <b/>
            <sz val="11"/>
            <color indexed="81"/>
            <rFont val="Verdana"/>
            <family val="2"/>
          </rPr>
          <t xml:space="preserve">Quoi? </t>
        </r>
        <r>
          <rPr>
            <sz val="11"/>
            <color indexed="81"/>
            <rFont val="Verdana"/>
            <family val="2"/>
          </rPr>
          <t xml:space="preserve">Rechercher des solutions originales et de nouvelles façons de faire qui seront accessibles à tous. </t>
        </r>
        <r>
          <rPr>
            <b/>
            <sz val="11"/>
            <color indexed="81"/>
            <rFont val="Verdana"/>
            <family val="2"/>
          </rPr>
          <t xml:space="preserve">
Pourquoi? </t>
        </r>
        <r>
          <rPr>
            <sz val="11"/>
            <color indexed="81"/>
            <rFont val="Verdana"/>
            <family val="2"/>
          </rPr>
          <t>Le monde change constamment et de manière accélérée à mesure qu’on avance dans l’anthropocène. Les solutions qui ont pu paraître appropriées dans le passé ne sont plus en mesure de juguler les problèmes du futur. Dans certains cas, elles contribuent même à amplifier les problèmes. Pour élargir le potentiel d’adaptabilité, pour offrir plus de choix aux individus actuels et à venir pour satisfaire à leurs besoins.</t>
        </r>
        <r>
          <rPr>
            <b/>
            <sz val="11"/>
            <color indexed="81"/>
            <rFont val="Verdana"/>
            <family val="2"/>
          </rPr>
          <t xml:space="preserve"> 
Comment? </t>
        </r>
        <r>
          <rPr>
            <sz val="11"/>
            <color indexed="81"/>
            <rFont val="Verdana"/>
            <family val="2"/>
          </rPr>
          <t xml:space="preserve">En suscitant et en valorisant la créativité, en stimulant l’imaginaire, en supportant la recherche et le développement, en valorisant les idées innovantes, en diffusant les nouvelles technologies, en s’assurant de leur utilisation judicieuse.
</t>
        </r>
      </text>
    </comment>
    <comment ref="D43" authorId="2" shapeId="0" xr:uid="{00000000-0006-0000-0900-000024000000}">
      <text>
        <r>
          <rPr>
            <sz val="9"/>
            <color indexed="81"/>
            <rFont val="Verdana"/>
            <family val="2"/>
          </rPr>
          <t xml:space="preserve">
</t>
        </r>
        <r>
          <rPr>
            <b/>
            <sz val="11"/>
            <color indexed="81"/>
            <rFont val="Verdana"/>
            <family val="2"/>
          </rPr>
          <t xml:space="preserve">Quoi? </t>
        </r>
        <r>
          <rPr>
            <sz val="11"/>
            <color indexed="81"/>
            <rFont val="Verdana"/>
            <family val="2"/>
          </rPr>
          <t xml:space="preserve">Explorer de nouvelles options, favoriser les idées et les projets novateurs ou exploratoires et augmenter le nombre de choix possible. </t>
        </r>
        <r>
          <rPr>
            <b/>
            <sz val="11"/>
            <color indexed="81"/>
            <rFont val="Verdana"/>
            <family val="2"/>
          </rPr>
          <t xml:space="preserve">
Pourquoi? </t>
        </r>
        <r>
          <rPr>
            <sz val="11"/>
            <color indexed="81"/>
            <rFont val="Verdana"/>
            <family val="2"/>
          </rPr>
          <t>Le potentiel d’innovation est un facteur qui peut être déterminant pour effectuer des changements technologiques et favoriser une meilleure utilisation des ressources et une meilleure satisfaction des besoins humains, afin de réduire la pression sur des ressources existantes ou d’utiliser de nouvelles ressources pour satisfaire aux besoins humains. Favoriser des actions différentes aide à mieux faire face aux changements, à mieux s’adapter aux changements.</t>
        </r>
        <r>
          <rPr>
            <b/>
            <sz val="11"/>
            <color indexed="81"/>
            <rFont val="Verdana"/>
            <family val="2"/>
          </rPr>
          <t xml:space="preserve">
Comment? </t>
        </r>
        <r>
          <rPr>
            <sz val="11"/>
            <color indexed="81"/>
            <rFont val="Verdana"/>
            <family val="2"/>
          </rPr>
          <t xml:space="preserve">En valorisant le droit à l'initiative, à l'invention et à l'expérimentation. En stimulant la créativité. En pensant en termes de multifonctionnalité. En développant de nouveaux secteurs d’activités, en diversifiant l’économie. En travaillant en équipe et en réseau, en reconnaissant les points de vue divergents. En créant un mécanisme de cueillette d'idées ou de suggestions. </t>
        </r>
        <r>
          <rPr>
            <b/>
            <sz val="11"/>
            <color indexed="81"/>
            <rFont val="Verdana"/>
            <family val="2"/>
          </rPr>
          <t xml:space="preserve">
</t>
        </r>
        <r>
          <rPr>
            <sz val="11"/>
            <color indexed="81"/>
            <rFont val="Verdana"/>
            <family val="2"/>
          </rPr>
          <t xml:space="preserve">
</t>
        </r>
      </text>
    </comment>
    <comment ref="D44" authorId="2" shapeId="0" xr:uid="{00000000-0006-0000-0900-000025000000}">
      <text>
        <r>
          <rPr>
            <sz val="11"/>
            <color indexed="81"/>
            <rFont val="Verdana"/>
            <family val="2"/>
          </rPr>
          <t xml:space="preserve">
</t>
        </r>
        <r>
          <rPr>
            <b/>
            <sz val="11"/>
            <color indexed="81"/>
            <rFont val="Verdana"/>
            <family val="2"/>
          </rPr>
          <t xml:space="preserve">Quoi? </t>
        </r>
        <r>
          <rPr>
            <sz val="11"/>
            <color indexed="81"/>
            <rFont val="Verdana"/>
            <family val="2"/>
          </rPr>
          <t xml:space="preserve">Investir et soutenir la recherche et le développement dans tous les secteurs de la connaissance. </t>
        </r>
        <r>
          <rPr>
            <b/>
            <sz val="11"/>
            <color indexed="81"/>
            <rFont val="Verdana"/>
            <family val="2"/>
          </rPr>
          <t xml:space="preserve">
Pourquoi? </t>
        </r>
        <r>
          <rPr>
            <sz val="11"/>
            <color indexed="81"/>
            <rFont val="Verdana"/>
            <family val="2"/>
          </rPr>
          <t xml:space="preserve">La recherche et le développement permettent d’explorer et d’identifier des éléments qui peuvent dégager des marges de manœuvre pour les générations futures. </t>
        </r>
        <r>
          <rPr>
            <b/>
            <sz val="11"/>
            <color indexed="81"/>
            <rFont val="Verdana"/>
            <family val="2"/>
          </rPr>
          <t xml:space="preserve">
Comment? </t>
        </r>
        <r>
          <rPr>
            <sz val="11"/>
            <color indexed="81"/>
            <rFont val="Verdana"/>
            <family val="2"/>
          </rPr>
          <t>En investissant en recherche et développement pour développer de nouvelles connaissances et de nouveaux outils, en diffusant l’information scientifique et technique, en intégrant des réseaux de chercheurs ou un groupe de recherche. En valorisant toutes les sciences (fondamentales, sociales, humaines, appliquées), ainsi que les sciences multidisciplinaires.</t>
        </r>
        <r>
          <rPr>
            <sz val="9"/>
            <color indexed="81"/>
            <rFont val="Verdana"/>
            <family val="2"/>
          </rPr>
          <t xml:space="preserve">
</t>
        </r>
      </text>
    </comment>
    <comment ref="D45" authorId="2" shapeId="0" xr:uid="{00000000-0006-0000-0900-000026000000}">
      <text>
        <r>
          <rPr>
            <sz val="11"/>
            <color indexed="81"/>
            <rFont val="Verdana"/>
            <family val="2"/>
          </rPr>
          <t xml:space="preserve">
</t>
        </r>
        <r>
          <rPr>
            <b/>
            <sz val="11"/>
            <color indexed="81"/>
            <rFont val="Verdana"/>
            <family val="2"/>
          </rPr>
          <t xml:space="preserve">Quoi? </t>
        </r>
        <r>
          <rPr>
            <sz val="11"/>
            <color indexed="81"/>
            <rFont val="Verdana"/>
            <family val="2"/>
          </rPr>
          <t xml:space="preserve">Promouvoir la mise au point de processus et de mécanismes qui mobilisent les connaissances scientifiques et favoriser le déploiement de ces innovations là où elles sont appropriées. </t>
        </r>
        <r>
          <rPr>
            <b/>
            <sz val="11"/>
            <color indexed="81"/>
            <rFont val="Verdana"/>
            <family val="2"/>
          </rPr>
          <t xml:space="preserve">
Pourquoi? </t>
        </r>
        <r>
          <rPr>
            <sz val="11"/>
            <color indexed="81"/>
            <rFont val="Verdana"/>
            <family val="2"/>
          </rPr>
          <t xml:space="preserve">Au-delà de la recherche, il est important de rechercher des applications concrètes afin de développer des modes de développement plus respectueux de l’environnement et des personnes. Les meilleures techniques et technologies disponibles devraient être appliquées lorsque c’est possible pour limiter les impacts sociaux et environnementaux. </t>
        </r>
        <r>
          <rPr>
            <b/>
            <sz val="11"/>
            <color indexed="81"/>
            <rFont val="Verdana"/>
            <family val="2"/>
          </rPr>
          <t xml:space="preserve">
Comment? </t>
        </r>
        <r>
          <rPr>
            <sz val="11"/>
            <color indexed="81"/>
            <rFont val="Verdana"/>
            <family val="2"/>
          </rPr>
          <t>En renforçant l’accès à la science, à la technologie et à l’innovation. En coordonnant mieux les mécanismes existants pour la diffusion et l’exploitation des connaissances scientifiques aux fins d’innovation. En renforçant l’utilisation des technologies clefs, en particulier de l’informatique et des communications. En adaptant les solutions connues à de nouveaux contextes.</t>
        </r>
        <r>
          <rPr>
            <sz val="9"/>
            <color indexed="81"/>
            <rFont val="Verdana"/>
            <family val="2"/>
          </rPr>
          <t xml:space="preserve">
</t>
        </r>
      </text>
    </comment>
    <comment ref="D46" authorId="2" shapeId="0" xr:uid="{00000000-0006-0000-0900-000027000000}">
      <text>
        <r>
          <rPr>
            <sz val="9"/>
            <color indexed="81"/>
            <rFont val="Verdana"/>
            <family val="2"/>
          </rPr>
          <t xml:space="preserve">
</t>
        </r>
        <r>
          <rPr>
            <b/>
            <sz val="11"/>
            <color indexed="81"/>
            <rFont val="Verdana"/>
            <family val="2"/>
          </rPr>
          <t xml:space="preserve">Quoi? </t>
        </r>
        <r>
          <rPr>
            <sz val="11"/>
            <color indexed="81"/>
            <rFont val="Verdana"/>
            <family val="2"/>
          </rPr>
          <t>Favoriser le partage et l’accès équitable et universel aux connaissances scientifiques et techniques.</t>
        </r>
        <r>
          <rPr>
            <b/>
            <sz val="11"/>
            <color indexed="81"/>
            <rFont val="Verdana"/>
            <family val="2"/>
          </rPr>
          <t xml:space="preserve">
Pourquoi? </t>
        </r>
        <r>
          <rPr>
            <sz val="11"/>
            <color indexed="81"/>
            <rFont val="Verdana"/>
            <family val="2"/>
          </rPr>
          <t>Pour favoriser le transfert et la diffusion de technologies respectueuses de l’environnement et des personnes, notamment en faveur des pays en développement.</t>
        </r>
        <r>
          <rPr>
            <b/>
            <sz val="11"/>
            <color indexed="81"/>
            <rFont val="Verdana"/>
            <family val="2"/>
          </rPr>
          <t xml:space="preserve">
Comment? </t>
        </r>
        <r>
          <rPr>
            <sz val="11"/>
            <color indexed="81"/>
            <rFont val="Verdana"/>
            <family val="2"/>
          </rPr>
          <t>En stimulant le partage des connaissances et des informations de nature scientifique. En apportant un soutien accru au renforcement des capacités des pays en développement. En favorisant la coopération Nord-Sud et Sud-Sud et la coopération triangulaire régionale. En limitant la portée des brevets. En favorisant la diffusion libre des connaissances. En favorisant la coopération entre les ministères et les universités.</t>
        </r>
        <r>
          <rPr>
            <b/>
            <sz val="11"/>
            <color indexed="81"/>
            <rFont val="Verdana"/>
            <family val="2"/>
          </rPr>
          <t xml:space="preserve">
</t>
        </r>
        <r>
          <rPr>
            <sz val="11"/>
            <color indexed="81"/>
            <rFont val="Verdana"/>
            <family val="2"/>
          </rPr>
          <t xml:space="preserve">
</t>
        </r>
      </text>
    </comment>
    <comment ref="D47" authorId="2" shapeId="0" xr:uid="{00000000-0006-0000-0900-000028000000}">
      <text>
        <r>
          <rPr>
            <sz val="9"/>
            <color indexed="81"/>
            <rFont val="Verdana"/>
            <family val="2"/>
          </rPr>
          <t xml:space="preserve">
</t>
        </r>
        <r>
          <rPr>
            <b/>
            <sz val="11"/>
            <color indexed="81"/>
            <rFont val="Verdana"/>
            <family val="2"/>
          </rPr>
          <t xml:space="preserve">Quoi? </t>
        </r>
        <r>
          <rPr>
            <sz val="11"/>
            <color indexed="81"/>
            <rFont val="Verdana"/>
            <family val="2"/>
          </rPr>
          <t>Identifier et gérer les risques associés aux nouvelles technologies.</t>
        </r>
        <r>
          <rPr>
            <b/>
            <sz val="11"/>
            <color indexed="81"/>
            <rFont val="Verdana"/>
            <family val="2"/>
          </rPr>
          <t xml:space="preserve">  
Pourquoi? </t>
        </r>
        <r>
          <rPr>
            <sz val="11"/>
            <color indexed="81"/>
            <rFont val="Verdana"/>
            <family val="2"/>
          </rPr>
          <t xml:space="preserve">Les capacités technologiques de l’humain sont plus grandes que jamais, et les chercheurs explorent des technologies dont les conséquences pourraient être délétères par leurs effets indésirés sur la santé humaine et la pérennité des écosystèmes </t>
        </r>
        <r>
          <rPr>
            <b/>
            <sz val="11"/>
            <color indexed="81"/>
            <rFont val="Verdana"/>
            <family val="2"/>
          </rPr>
          <t xml:space="preserve">
Comment? </t>
        </r>
        <r>
          <rPr>
            <sz val="11"/>
            <color indexed="81"/>
            <rFont val="Verdana"/>
            <family val="2"/>
          </rPr>
          <t xml:space="preserve">En développant des connaissances approfondies sur les conséquences des nouvelles technologies. En assurant un mécanisme d’homologation rigoureux avant de permettre leur diffusion à grande échelle. En menant des évaluations des impacts cumulatifs. En encourageant l’utilisation des outils d’évaluation environnementale. En appliquant les meilleures pratiques en matière de gestion de risque pour les nouvelles technologies. En appliquant le principe de précaution. 
</t>
        </r>
      </text>
    </comment>
    <comment ref="B49" authorId="2" shapeId="0" xr:uid="{00000000-0006-0000-0900-000029000000}">
      <text>
        <r>
          <rPr>
            <sz val="11"/>
            <color indexed="81"/>
            <rFont val="Verdana"/>
            <family val="2"/>
          </rPr>
          <t xml:space="preserve">
</t>
        </r>
        <r>
          <rPr>
            <b/>
            <sz val="11"/>
            <color indexed="81"/>
            <rFont val="Verdana"/>
            <family val="2"/>
          </rPr>
          <t xml:space="preserve">Quoi? </t>
        </r>
        <r>
          <rPr>
            <sz val="11"/>
            <color indexed="81"/>
            <rFont val="Verdana"/>
            <family val="2"/>
          </rPr>
          <t xml:space="preserve">Un risque est une évaluation quantifiée du caractère critique d'un évènement indésirable. Il se mesure par la combinaison de la probabilité et de la gravité du dommage. </t>
        </r>
        <r>
          <rPr>
            <b/>
            <sz val="11"/>
            <color indexed="81"/>
            <rFont val="Verdana"/>
            <family val="2"/>
          </rPr>
          <t xml:space="preserve">
Pourquoi? </t>
        </r>
        <r>
          <rPr>
            <sz val="11"/>
            <color indexed="81"/>
            <rFont val="Verdana"/>
            <family val="2"/>
          </rPr>
          <t xml:space="preserve">La bonne gestion des risques permet de réduire les probabilités et les conséquences néfastes des activités humaines et des aléas naturels.  </t>
        </r>
        <r>
          <rPr>
            <b/>
            <sz val="11"/>
            <color indexed="81"/>
            <rFont val="Verdana"/>
            <family val="2"/>
          </rPr>
          <t xml:space="preserve">
Comment? </t>
        </r>
        <r>
          <rPr>
            <sz val="11"/>
            <color indexed="81"/>
            <rFont val="Verdana"/>
            <family val="2"/>
          </rPr>
          <t xml:space="preserve">En identifiant les risques prévisibles. En appliquant les principes de prévention, de précaution et d’équité en matière de gestion des risques.
</t>
        </r>
      </text>
    </comment>
    <comment ref="D50" authorId="2" shapeId="0" xr:uid="{00000000-0006-0000-0900-00002A000000}">
      <text>
        <r>
          <rPr>
            <sz val="9"/>
            <color indexed="81"/>
            <rFont val="Verdana"/>
            <family val="2"/>
          </rPr>
          <t xml:space="preserve">
</t>
        </r>
        <r>
          <rPr>
            <b/>
            <sz val="11"/>
            <color indexed="81"/>
            <rFont val="Verdana"/>
            <family val="2"/>
          </rPr>
          <t xml:space="preserve">Quoi? </t>
        </r>
        <r>
          <rPr>
            <sz val="11"/>
            <color indexed="81"/>
            <rFont val="Verdana"/>
            <family val="2"/>
          </rPr>
          <t xml:space="preserve">Identifier et analyser les risques inhérents à un PSPP ou aux activités d’une organisation. 
</t>
        </r>
        <r>
          <rPr>
            <b/>
            <sz val="11"/>
            <color indexed="81"/>
            <rFont val="Verdana"/>
            <family val="2"/>
          </rPr>
          <t xml:space="preserve">
Pourquoi? </t>
        </r>
        <r>
          <rPr>
            <sz val="11"/>
            <color indexed="81"/>
            <rFont val="Verdana"/>
            <family val="2"/>
          </rPr>
          <t xml:space="preserve">Pour bien gérer les risques, il faut d'abord les connaître et les faire connaître. Avec la montée en puissance des risques environnementaux, sociaux et économiques, l’identification des risques permet de prévoir des mesures de prévention propres à les réduire et de planifier les interventions susceptibles d'en limiter les effets néfastes.  
</t>
        </r>
        <r>
          <rPr>
            <b/>
            <sz val="11"/>
            <color indexed="81"/>
            <rFont val="Verdana"/>
            <family val="2"/>
          </rPr>
          <t xml:space="preserve">
Comment? </t>
        </r>
        <r>
          <rPr>
            <sz val="11"/>
            <color indexed="81"/>
            <rFont val="Verdana"/>
            <family val="2"/>
          </rPr>
          <t xml:space="preserve">En procédant à une caractérisation de l’ensemble des risques pouvant affecter un projet ou une organisation. En évaluant le niveau et la nature des risques, ainsi que les groupes et individus concernés. En dressant un schéma de couverture des risques référant à l’ensemble des données et de l’information disponibles.
</t>
        </r>
      </text>
    </comment>
    <comment ref="D51" authorId="2" shapeId="0" xr:uid="{00000000-0006-0000-0900-00002B000000}">
      <text>
        <r>
          <rPr>
            <sz val="11"/>
            <color indexed="81"/>
            <rFont val="Verdana"/>
            <family val="2"/>
          </rPr>
          <t xml:space="preserve">
</t>
        </r>
        <r>
          <rPr>
            <b/>
            <sz val="11"/>
            <color indexed="81"/>
            <rFont val="Verdana"/>
            <family val="2"/>
          </rPr>
          <t xml:space="preserve">Quoi? </t>
        </r>
        <r>
          <rPr>
            <sz val="11"/>
            <color indexed="81"/>
            <rFont val="Verdana"/>
            <family val="2"/>
          </rPr>
          <t xml:space="preserve">Privilégier une approche préventive plutôt que curative : en présence d'un risque connu, mettre en place en priorité des actions de prévention, d'atténuation et de correction. </t>
        </r>
        <r>
          <rPr>
            <b/>
            <sz val="11"/>
            <color indexed="81"/>
            <rFont val="Verdana"/>
            <family val="2"/>
          </rPr>
          <t xml:space="preserve">
Pourquoi? </t>
        </r>
        <r>
          <rPr>
            <sz val="11"/>
            <color indexed="81"/>
            <rFont val="Verdana"/>
            <family val="2"/>
          </rPr>
          <t>Pour intervenir en amont et instaurer des mesures visant à limiter ou à diminuer les éventuels impacts négatifs d’un projet sur le plan social, économique ou écologique.</t>
        </r>
        <r>
          <rPr>
            <b/>
            <sz val="11"/>
            <color indexed="81"/>
            <rFont val="Verdana"/>
            <family val="2"/>
          </rPr>
          <t xml:space="preserve">  
Comment? </t>
        </r>
        <r>
          <rPr>
            <sz val="11"/>
            <color indexed="81"/>
            <rFont val="Verdana"/>
            <family val="2"/>
          </rPr>
          <t>En considérant les risques économiques, sociaux et environnementaux dans les processus de prise de décision. En mettant en œuvre des mesures d’atténuation pour réduire ou contrôler les activités à risque. En élaborant un programme de surveillance de l’évolution des risques.</t>
        </r>
      </text>
    </comment>
    <comment ref="D52" authorId="2" shapeId="0" xr:uid="{00000000-0006-0000-0900-00002C000000}">
      <text>
        <r>
          <rPr>
            <sz val="11"/>
            <color indexed="81"/>
            <rFont val="Verdana"/>
            <family val="2"/>
          </rPr>
          <t xml:space="preserve">
</t>
        </r>
        <r>
          <rPr>
            <b/>
            <sz val="11"/>
            <color indexed="81"/>
            <rFont val="Verdana"/>
            <family val="2"/>
          </rPr>
          <t xml:space="preserve">Quoi? </t>
        </r>
        <r>
          <rPr>
            <sz val="11"/>
            <color indexed="81"/>
            <rFont val="Verdana"/>
            <family val="2"/>
          </rPr>
          <t>Considérer les phénomènes liés à la perception sociale du risque tels que l'amplification sociale du risque ou l’acceptabilité sociale du risque.</t>
        </r>
        <r>
          <rPr>
            <b/>
            <sz val="11"/>
            <color indexed="81"/>
            <rFont val="Verdana"/>
            <family val="2"/>
          </rPr>
          <t xml:space="preserve">
Pourquoi? </t>
        </r>
        <r>
          <rPr>
            <sz val="11"/>
            <color indexed="81"/>
            <rFont val="Verdana"/>
            <family val="2"/>
          </rPr>
          <t>La gestion du risque devrait aussi être abordée avec un regard sociologique, puisque la perception sociale d’un risque va influencer les stratégies individuelles et collectives pour y faire face et la réceptivité des mesures mises en œuvre pour le diminuer</t>
        </r>
        <r>
          <rPr>
            <b/>
            <sz val="11"/>
            <color indexed="81"/>
            <rFont val="Verdana"/>
            <family val="2"/>
          </rPr>
          <t xml:space="preserve">. 
Comment? </t>
        </r>
        <r>
          <rPr>
            <sz val="11"/>
            <color indexed="81"/>
            <rFont val="Verdana"/>
            <family val="2"/>
          </rPr>
          <t xml:space="preserve">En ne minimisant pas l’importance des perceptions sociales. En dialoguant avec les personnes susceptibles de subir les impacts d’un projet ou d’une activité. En favorisant la participation des différents acteurs à la gestion du risque. En créant des plans d’urgence et des processus de gestion de crise.
</t>
        </r>
        <r>
          <rPr>
            <sz val="9"/>
            <color indexed="81"/>
            <rFont val="Verdana"/>
            <family val="2"/>
          </rPr>
          <t xml:space="preserve">
</t>
        </r>
      </text>
    </comment>
    <comment ref="D53" authorId="2" shapeId="0" xr:uid="{00000000-0006-0000-0900-00002D000000}">
      <text>
        <r>
          <rPr>
            <sz val="9"/>
            <color indexed="81"/>
            <rFont val="Verdana"/>
            <family val="2"/>
          </rPr>
          <t xml:space="preserve">
</t>
        </r>
        <r>
          <rPr>
            <b/>
            <sz val="11"/>
            <color indexed="81"/>
            <rFont val="Verdana"/>
            <family val="2"/>
          </rPr>
          <t xml:space="preserve">Quoi? </t>
        </r>
        <r>
          <rPr>
            <sz val="11"/>
            <color indexed="81"/>
            <rFont val="Verdana"/>
            <family val="2"/>
          </rPr>
          <t xml:space="preserve">Réduire les inégalités face aux risques en traitant en priorité les populations exposées.  </t>
        </r>
        <r>
          <rPr>
            <b/>
            <sz val="11"/>
            <color indexed="81"/>
            <rFont val="Verdana"/>
            <family val="2"/>
          </rPr>
          <t xml:space="preserve">
Pourquoi? </t>
        </r>
        <r>
          <rPr>
            <sz val="11"/>
            <color indexed="81"/>
            <rFont val="Verdana"/>
            <family val="2"/>
          </rPr>
          <t>Pour s’assurer que les risques environnementaux, économiques et sociaux des actions soient distribués équitablement entre les groupes ou les populations.</t>
        </r>
        <r>
          <rPr>
            <b/>
            <sz val="11"/>
            <color indexed="81"/>
            <rFont val="Verdana"/>
            <family val="2"/>
          </rPr>
          <t xml:space="preserve">
Comment? </t>
        </r>
        <r>
          <rPr>
            <sz val="11"/>
            <color indexed="81"/>
            <rFont val="Verdana"/>
            <family val="2"/>
          </rPr>
          <t>En caractérisant les facteurs de risque pour les populations touchées. En déterminant les groupes vulnérables aux risques connus. En informant et sensibilisant les acteurs concernés. En évaluant la pertinence d’agir sur certains facteurs de risque ou de maintenir les activités existantes. En améliorant la capacité de prise en charge collective du risque et en formant les habitants et les responsables à réagir face à une situation de crise. En diminuant globalement la vulnérabilité des populations. En offrant des compensations aux populations soumises à des risques importants.</t>
        </r>
        <r>
          <rPr>
            <b/>
            <sz val="11"/>
            <color indexed="81"/>
            <rFont val="Verdana"/>
            <family val="2"/>
          </rPr>
          <t xml:space="preserve">
</t>
        </r>
      </text>
    </comment>
    <comment ref="D54" authorId="2" shapeId="0" xr:uid="{00000000-0006-0000-0900-00002E000000}">
      <text>
        <r>
          <rPr>
            <sz val="9"/>
            <color indexed="81"/>
            <rFont val="Verdana"/>
            <family val="2"/>
          </rPr>
          <t xml:space="preserve">
</t>
        </r>
        <r>
          <rPr>
            <b/>
            <sz val="11"/>
            <color indexed="81"/>
            <rFont val="Verdana"/>
            <family val="2"/>
          </rPr>
          <t xml:space="preserve">Quoi? </t>
        </r>
        <r>
          <rPr>
            <sz val="11"/>
            <color indexed="81"/>
            <rFont val="Verdana"/>
            <family val="2"/>
          </rPr>
          <t>Agir avec précaution et prévoir des actions adaptées aux situations résultant des changements globaux anticipés.</t>
        </r>
        <r>
          <rPr>
            <b/>
            <sz val="11"/>
            <color indexed="81"/>
            <rFont val="Verdana"/>
            <family val="2"/>
          </rPr>
          <t xml:space="preserve">
Pourquoi? </t>
        </r>
        <r>
          <rPr>
            <sz val="11"/>
            <color indexed="81"/>
            <rFont val="Verdana"/>
            <family val="2"/>
          </rPr>
          <t>La seule constante, c’est le changement. Des changements globaux vont transformer les paysages économiques, technologiques, politiques, écologiques, climatiques, sociaux et culturels. Ces changements sont inévitables, et dans une perspective de développement durable, ils sont même souhaitables. L’adaptation aux changements futurs permet d’éviter des investissements inutiles et contre-productifs.</t>
        </r>
        <r>
          <rPr>
            <b/>
            <sz val="11"/>
            <color indexed="81"/>
            <rFont val="Verdana"/>
            <family val="2"/>
          </rPr>
          <t xml:space="preserve">
Comment? </t>
        </r>
        <r>
          <rPr>
            <sz val="11"/>
            <color indexed="81"/>
            <rFont val="Verdana"/>
            <family val="2"/>
          </rPr>
          <t xml:space="preserve">En évaluant les impacts des changements globaux, en anticipant l'évolution des besoins en fonction de nouvelles réalités ou de nouvelles exigences. En se donnant des mesures pour réduire la vulnérabilité des populations et des activités économiques sur les territoires potentiellement affectés. En adoptant une démarche de projet flexible et réversible, en modulant le projet, en prévoyant des solutions alternatives anticipant les évolutions probables. En considérant de potentiels projets futurs dans le montage initial des projets d’infrastructure (modernisation, aménagement connexe, extension ou redimensionnement, renforcement des capacités). En rêvant aujourd’hui le monde de demain, et en contribuant aujourd’hui au monde que nous souhaitons pour demain.
</t>
        </r>
      </text>
    </comment>
  </commentList>
</comments>
</file>

<file path=xl/sharedStrings.xml><?xml version="1.0" encoding="utf-8"?>
<sst xmlns="http://schemas.openxmlformats.org/spreadsheetml/2006/main" count="660" uniqueCount="422">
  <si>
    <t>Pistes de bonification</t>
  </si>
  <si>
    <t>ÉCOLOGIQUE</t>
  </si>
  <si>
    <t>ÉCONOMIQUE</t>
  </si>
  <si>
    <t>Respecter les droits humains</t>
  </si>
  <si>
    <t>Planifier une utilisation judicieuse des ressources renouvelables</t>
  </si>
  <si>
    <t>Minimiser les extrants</t>
  </si>
  <si>
    <t>Minimiser les impacts</t>
  </si>
  <si>
    <t>Valoriser les espèces à valeur symbolique</t>
  </si>
  <si>
    <t>Assurer l'éducation de base à la sécurité</t>
  </si>
  <si>
    <t>Note 1</t>
  </si>
  <si>
    <t>Note 2</t>
  </si>
  <si>
    <t>Note 3</t>
  </si>
  <si>
    <t>Note 4</t>
  </si>
  <si>
    <t>Note 5</t>
  </si>
  <si>
    <t>Date:</t>
  </si>
  <si>
    <t>Promoteur:</t>
  </si>
  <si>
    <t>GOUVERNANCE</t>
  </si>
  <si>
    <t>ÉTHIQUE</t>
  </si>
  <si>
    <t>DIMENSION</t>
  </si>
  <si>
    <t>THÈME</t>
  </si>
  <si>
    <t xml:space="preserve">
Thèmes
        Objectifs</t>
  </si>
  <si>
    <t>1.1</t>
  </si>
  <si>
    <t>1.2</t>
  </si>
  <si>
    <t>1.3</t>
  </si>
  <si>
    <t>2.1</t>
  </si>
  <si>
    <t>2.2</t>
  </si>
  <si>
    <t>2.3</t>
  </si>
  <si>
    <t>2.4</t>
  </si>
  <si>
    <t>Améliorer l’accessibilité</t>
  </si>
  <si>
    <t>3.1</t>
  </si>
  <si>
    <t>3.2</t>
  </si>
  <si>
    <t>3.3</t>
  </si>
  <si>
    <t>4.1</t>
  </si>
  <si>
    <t>4.2</t>
  </si>
  <si>
    <t>4.3</t>
  </si>
  <si>
    <t>5.1</t>
  </si>
  <si>
    <t>5.2</t>
  </si>
  <si>
    <t>Favoriser l’émergence et le partage de valeurs communes</t>
  </si>
  <si>
    <t xml:space="preserve">
Thèmes
         Objectifs</t>
  </si>
  <si>
    <t>1.4</t>
  </si>
  <si>
    <t>Réduire les nuisances</t>
  </si>
  <si>
    <t>3.4</t>
  </si>
  <si>
    <t>5.3</t>
  </si>
  <si>
    <t>6.1</t>
  </si>
  <si>
    <t>6.2</t>
  </si>
  <si>
    <t>6.3</t>
  </si>
  <si>
    <t>7.1</t>
  </si>
  <si>
    <t>7.2</t>
  </si>
  <si>
    <t>7.3</t>
  </si>
  <si>
    <t>Thèmes
         Objectifs</t>
  </si>
  <si>
    <t>4.4</t>
  </si>
  <si>
    <t>Assurer une saine gestion des déchets dangereux</t>
  </si>
  <si>
    <t>4.5</t>
  </si>
  <si>
    <t>Optimiser l’utilisation du territoire</t>
  </si>
  <si>
    <t>7.4</t>
  </si>
  <si>
    <t>Favoriser l’achat et la consommation responsables</t>
  </si>
  <si>
    <t>Limiter les risques financiers</t>
  </si>
  <si>
    <t>Subsidiarité</t>
  </si>
  <si>
    <t>Rapprocher la prise de décision des acteurs concernés</t>
  </si>
  <si>
    <t>Appliquer le principe de prévention</t>
  </si>
  <si>
    <t>Appliquer le principe de précaution</t>
  </si>
  <si>
    <t>Favoriser une répartition équitable des risques</t>
  </si>
  <si>
    <t>Biodiversité</t>
  </si>
  <si>
    <t>SOCIALE</t>
  </si>
  <si>
    <t xml:space="preserve">Priorité </t>
  </si>
  <si>
    <t>Lutte contre la pauvreté</t>
  </si>
  <si>
    <t>Encourager l'expression culturelle</t>
  </si>
  <si>
    <t xml:space="preserve">Favoriser l'interculturalité </t>
  </si>
  <si>
    <t>Développer la connaissance du passé et de l'histoire</t>
  </si>
  <si>
    <t>CULTURELLE</t>
  </si>
  <si>
    <t>Priorité</t>
  </si>
  <si>
    <t>Pondération</t>
  </si>
  <si>
    <t>Évaluation</t>
  </si>
  <si>
    <t>DIMENSION ÉCOLOGIQUE</t>
  </si>
  <si>
    <t>DIMENSION ÉTHIQUE</t>
  </si>
  <si>
    <t>DIMENSION ÉCONOMIQUE</t>
  </si>
  <si>
    <t>priorité</t>
  </si>
  <si>
    <t xml:space="preserve"> Corrélation</t>
  </si>
  <si>
    <t>Statut</t>
  </si>
  <si>
    <t>Fiabilité</t>
  </si>
  <si>
    <t>Besoin en données</t>
  </si>
  <si>
    <t>Données</t>
  </si>
  <si>
    <t>Cueillette données</t>
  </si>
  <si>
    <t>DIMENSION CULTURELLE</t>
  </si>
  <si>
    <t>S'assurer d'un partage équitable des innovations issues d'acquis culturels ou de connaissances traditionnelles</t>
  </si>
  <si>
    <t>Transmission du patrimoine culturel</t>
  </si>
  <si>
    <t>1.5</t>
  </si>
  <si>
    <t>Pratiques culturelles et artistiques</t>
  </si>
  <si>
    <t>Rendre explicites les liens entre la culture, le développement, l’emploi et la prospérité économique</t>
  </si>
  <si>
    <t>Affirmer le caractère pluriel et évolutif de la culture</t>
  </si>
  <si>
    <t>Valoriser et soutenir la diversité linguistique</t>
  </si>
  <si>
    <t>Favoriser l'expression individuelle, la liberté et le pluralisme des croyances, des opinions et des identités</t>
  </si>
  <si>
    <t>Reconnaitre l'importance des minorités et de leurs contributions à la société</t>
  </si>
  <si>
    <t>Offrir un accès à la culture par l’éducation à tous les niveaux</t>
  </si>
  <si>
    <t>Soutenir la diversité des expressions culturelles</t>
  </si>
  <si>
    <t>Indice de la qualité des données</t>
  </si>
  <si>
    <t>Qualité des données</t>
  </si>
  <si>
    <t>Indice de qualité de la qualité des données</t>
  </si>
  <si>
    <t>Indice dela qualité des données</t>
  </si>
  <si>
    <t>Action à prendre</t>
  </si>
  <si>
    <t>Évaluation par:</t>
  </si>
  <si>
    <t>Portée de l'analyse</t>
  </si>
  <si>
    <t>Objectifs de l'analyse</t>
  </si>
  <si>
    <t>Justification de la pondération</t>
  </si>
  <si>
    <t>DIMENSION ÉTHIQUE : Vise à répondre aux besoins d’équité, de cohérence et d’identification à des valeurs communes.</t>
  </si>
  <si>
    <t>Responsabilité</t>
  </si>
  <si>
    <t>Agir de manière transparente et intègre</t>
  </si>
  <si>
    <t>1.6</t>
  </si>
  <si>
    <t>Assumer sa responsabilité envers les humains, les autres vivants et le non vivant</t>
  </si>
  <si>
    <t>Équilibrer la liberté individuelle et les responsabilités collectives</t>
  </si>
  <si>
    <t>Favoriser l’adoption de modes de vie durables</t>
  </si>
  <si>
    <t>Paix</t>
  </si>
  <si>
    <t>Promouvoir une culture de la paix et de la non-violence</t>
  </si>
  <si>
    <t>Rechercher des solutions pacifiques aux conflits</t>
  </si>
  <si>
    <t>Œuvrer à la réconciliation et à la reconstruction post-conflit</t>
  </si>
  <si>
    <t>Favoriser le sentiment de justice</t>
  </si>
  <si>
    <t>Bienveillance</t>
  </si>
  <si>
    <t>Offrir des compensations aux personnes et collectivités affectées</t>
  </si>
  <si>
    <t>Développer l'esprit communautaire et la solidarité</t>
  </si>
  <si>
    <t>Faire preuve d’altérité</t>
  </si>
  <si>
    <t>Partage</t>
  </si>
  <si>
    <t>Optimiser les retombées</t>
  </si>
  <si>
    <t>S'assurer d'un mécanisme de redistribution</t>
  </si>
  <si>
    <t>Démarche éthique</t>
  </si>
  <si>
    <t>Questionner les finalités éthiques</t>
  </si>
  <si>
    <t xml:space="preserve"> Développer une éthique du dialogue</t>
  </si>
  <si>
    <t>Assurer la cohérence entre les actions et les valeurs</t>
  </si>
  <si>
    <t>DIMENSION SOCIALE : Vise à répondre aux besoins sociaux et aux aspirations individuelles et collectives, aux besoins de santé et de bien-être, aux besoins de qualité de vie.</t>
  </si>
  <si>
    <t>Mettre en place des actions soutenant les plus démunis et les plus vulnérables à l'intérieur des communautés locales</t>
  </si>
  <si>
    <t>Mettre en place des actions soutenant les plus démunis et les plus vulnérables au niveau national</t>
  </si>
  <si>
    <t>Contribuer aux actions visant à réduire la pauvreté au niveau supranational</t>
  </si>
  <si>
    <t>Eau</t>
  </si>
  <si>
    <t>Assurer un approvisionnement en eau potable à tous</t>
  </si>
  <si>
    <t>Assurer la qualité adéquate pour l'approvisionnement en eau selon les usages</t>
  </si>
  <si>
    <t>Assurer l’accès à des services d’assainissement et d’hygiène adéquats</t>
  </si>
  <si>
    <t>Renforcer la participation de la population à la maîtrise de l’eau et à l’amélioration de la gestion de l’eau</t>
  </si>
  <si>
    <t>Alimentation</t>
  </si>
  <si>
    <t>3.5</t>
  </si>
  <si>
    <t>Assurer l'accès à la nourriture</t>
  </si>
  <si>
    <t>Assurer la qualité nutritionnelle des aliments</t>
  </si>
  <si>
    <t>Assurer la sécurité alimentaire</t>
  </si>
  <si>
    <t>Favoriser la souveraineté alimentaire</t>
  </si>
  <si>
    <t>Mettre en œuvre des pratiques agricoles et de pêcheries durables</t>
  </si>
  <si>
    <t>4.6</t>
  </si>
  <si>
    <t>Santé</t>
  </si>
  <si>
    <t>Améliorer et maintenir l'état de santé des populations</t>
  </si>
  <si>
    <t>Assurer l'accès aux services de santé</t>
  </si>
  <si>
    <t>Promouvoir les actions préventives en santé, les environnements sains et l’adoption de saines habitudes de vie</t>
  </si>
  <si>
    <t>Répondre aux besoins spécifiques de santé maternelle et infantile</t>
  </si>
  <si>
    <t>Sécurité</t>
  </si>
  <si>
    <t>Créer un sentiment de sécurité</t>
  </si>
  <si>
    <t>6.4</t>
  </si>
  <si>
    <t>6.5</t>
  </si>
  <si>
    <t>Éducation</t>
  </si>
  <si>
    <t>Assurer l'accès à un système qui permet une éducation de qualité</t>
  </si>
  <si>
    <t>Assurer une éducation de base fonctionnelle pour tous</t>
  </si>
  <si>
    <t>Favoriser l'accès de chacun à son niveau d'éducation désiré</t>
  </si>
  <si>
    <t>Permettre l'accès à une éducation et à une formation continue</t>
  </si>
  <si>
    <t>Éduquer au développement durable et à la citoyenneté</t>
  </si>
  <si>
    <t>7.5</t>
  </si>
  <si>
    <t>7.6</t>
  </si>
  <si>
    <t>Collectivité et implication</t>
  </si>
  <si>
    <t>Promouvoir l'implication</t>
  </si>
  <si>
    <t>Valoriser et reconnaitre l'accomplissement personnel et collectif</t>
  </si>
  <si>
    <t>Favoriser la cohésion sociale</t>
  </si>
  <si>
    <t>Favoriser la connectivité</t>
  </si>
  <si>
    <t>Permettre le développement de l'estime de soi et de la confiance en soi</t>
  </si>
  <si>
    <t>Améliorer l'autonomie et la résilience des collectivités</t>
  </si>
  <si>
    <t>8.1</t>
  </si>
  <si>
    <t>8.2</t>
  </si>
  <si>
    <t>8.3</t>
  </si>
  <si>
    <t>8.4</t>
  </si>
  <si>
    <t>8.5</t>
  </si>
  <si>
    <t>8.6</t>
  </si>
  <si>
    <t>Établissements humains</t>
  </si>
  <si>
    <t>Assurer l'accès au logement</t>
  </si>
  <si>
    <t>Favoriser la mobilité durable</t>
  </si>
  <si>
    <t>Aménager des infrastructures durables</t>
  </si>
  <si>
    <t>Promouvoir des villes et des établissements humains durables</t>
  </si>
  <si>
    <t>Sécuriser et fiabiliser le domaine foncier</t>
  </si>
  <si>
    <t>Viser l’équité et la solidarité territoriale</t>
  </si>
  <si>
    <t>Genre</t>
  </si>
  <si>
    <t>Viser l'égalité des droits sans distinction des genres</t>
  </si>
  <si>
    <t>Viser l'équité entre les genres</t>
  </si>
  <si>
    <t>Autonomiser les femmes et les filles</t>
  </si>
  <si>
    <t>9.1</t>
  </si>
  <si>
    <t>9.2</t>
  </si>
  <si>
    <t>9.3</t>
  </si>
  <si>
    <t>Écosystèmes</t>
  </si>
  <si>
    <t>Développer des connaissances sur les écosystèmes et sur les espèces qui en dépendent</t>
  </si>
  <si>
    <t>Préserver les écosystèmes continentaux</t>
  </si>
  <si>
    <t>Limiter la dégradation biologique, chimique et physique des sols</t>
  </si>
  <si>
    <t>Lutter contre la désertification</t>
  </si>
  <si>
    <t>Préserver les écosystèmes marins et littoraux</t>
  </si>
  <si>
    <t>Fixer des objectifs de restauration des écosystèmes dégradés</t>
  </si>
  <si>
    <t>Favoriser la protection de la biodiversité</t>
  </si>
  <si>
    <t>Protéger les espèces rares, menacées et à statut précaire</t>
  </si>
  <si>
    <t>Ressources</t>
  </si>
  <si>
    <t>Conserver les ressources essentielles au maintien de la vie dans les écosystèmes.</t>
  </si>
  <si>
    <t>Faire le choix des ressources de moindre impact</t>
  </si>
  <si>
    <t>Planifier une utilisation judicieuse des ressources non-renouvelables</t>
  </si>
  <si>
    <t>Optimiser les ressources en fin de vie</t>
  </si>
  <si>
    <t xml:space="preserve">Extrants </t>
  </si>
  <si>
    <t>Caractériser les extrants liquides, solides, et gazeux et les impacts liés à leur déversement dans l’environnement</t>
  </si>
  <si>
    <t>Limiter les émissions de polluants globaux</t>
  </si>
  <si>
    <t>Usages du territoire</t>
  </si>
  <si>
    <t>Limiter les conflits d'usages</t>
  </si>
  <si>
    <t>Maintenir la diversité des paysages</t>
  </si>
  <si>
    <t>Changements climatiques</t>
  </si>
  <si>
    <t>Quantifier les émissions de gaz à effet de serre</t>
  </si>
  <si>
    <t>Réduire les émissions des GES</t>
  </si>
  <si>
    <t>Augmenter les puits de carbone</t>
  </si>
  <si>
    <t>Compenser les émissions de gaz à effet de serre</t>
  </si>
  <si>
    <t>Prévoir des mesures d’adaptation à la nouvelle donne climatique</t>
  </si>
  <si>
    <t>DIMENSION ÉCONOMIQUE : Vise à répondre aux besoins matériels des individus et des collectivités, ainsi qu’à leur autonomisation financière.</t>
  </si>
  <si>
    <t>5.4</t>
  </si>
  <si>
    <t>3.6</t>
  </si>
  <si>
    <t>3.7</t>
  </si>
  <si>
    <t>Production responsable</t>
  </si>
  <si>
    <t>Produire des biens et services de qualité</t>
  </si>
  <si>
    <t>S'assurer de l'adéquation entre les besoins et les biens et services produits</t>
  </si>
  <si>
    <t>Favoriser l'éco-conception dans une perspective cycle de vie</t>
  </si>
  <si>
    <t>Promouvoir une industrialisation durable</t>
  </si>
  <si>
    <t>Appliquer la responsabilité élargie des producteurs</t>
  </si>
  <si>
    <t>Consommation responsable</t>
  </si>
  <si>
    <t>Favoriser l'accès aux biens et services</t>
  </si>
  <si>
    <t>Viabilité économique</t>
  </si>
  <si>
    <t>S’assurer de la viabilité économique</t>
  </si>
  <si>
    <t>Favoriser les sources de financement responsables</t>
  </si>
  <si>
    <t>Limiter la rémunération du capital</t>
  </si>
  <si>
    <t>Travail</t>
  </si>
  <si>
    <t xml:space="preserve">Favoriser l'accès à une occupation </t>
  </si>
  <si>
    <t>S'assurer d'une juste valeur pour le travail des personnes</t>
  </si>
  <si>
    <t>Richesses et prospérité</t>
  </si>
  <si>
    <t>Stimuler les échanges entre les personnes et les sociétés</t>
  </si>
  <si>
    <t>Viser une croissance de la richesse</t>
  </si>
  <si>
    <t>Instaurer des pratiques de tourisme durable</t>
  </si>
  <si>
    <t>Limiter les possibilités de fuites de capitaux</t>
  </si>
  <si>
    <t>Énergie</t>
  </si>
  <si>
    <t>Assurer l'accès à des services énergétiques fiables à un coût abordable</t>
  </si>
  <si>
    <t>Favoriser l'utilisation de l'énergie à moindre impact</t>
  </si>
  <si>
    <t>Planifier une utilisation judicieuse de l'énergie</t>
  </si>
  <si>
    <t>Entreprenariat</t>
  </si>
  <si>
    <t>Développer une culture entrepreneuriale</t>
  </si>
  <si>
    <t>Soutenir la capacité d’entreprendre</t>
  </si>
  <si>
    <t>Assurer l'accès équitable aux moyens de production de la richesse</t>
  </si>
  <si>
    <t>Modèles économiques</t>
  </si>
  <si>
    <t>Éliminer les distorsions des modèles économiques</t>
  </si>
  <si>
    <t>Valoriser l'économie sociale et solidaire</t>
  </si>
  <si>
    <t>Maintenir ou intégrer les modèles économiques traditionnels à l’économie dominante</t>
  </si>
  <si>
    <t>Soutenir les modèles économiques émergents et novateurs</t>
  </si>
  <si>
    <t>DIMENSION CULTURELLE: Vise à répondre aux besoins d’affirmation, d'expression, de protection et de mise en valeur de la diversité des traits culturels.</t>
  </si>
  <si>
    <t>Assurer la conservation, la restauration et la compensation du patrimoine culturel</t>
  </si>
  <si>
    <t>Reconnaître les représentations culturelles de l'environnement</t>
  </si>
  <si>
    <t>Diversité culturelle</t>
  </si>
  <si>
    <t>Assurer l'équité entre les cultures</t>
  </si>
  <si>
    <t>Favoriser l'émergence d'une industrie culturelle génératrice d'emplois et de richesse</t>
  </si>
  <si>
    <t>DIMENSION GOUVERNANCE : Vise à répondre à des besoins de participation, de démocratie et de transparence, ainsi que d’efficacité des institutions.</t>
  </si>
  <si>
    <t>Institutions</t>
  </si>
  <si>
    <t>Améliorer l'efficacité, la responsabilité et l'inclusivité des institutions</t>
  </si>
  <si>
    <t>Assurer l'accès et l'égalité face à la justice</t>
  </si>
  <si>
    <t>Limiter les possibilités de corruption</t>
  </si>
  <si>
    <t>Encourager la compétence</t>
  </si>
  <si>
    <t>Instruments et processus</t>
  </si>
  <si>
    <t>Intégrer le développement durable dans les processus de gestion</t>
  </si>
  <si>
    <t>Optimiser l’utilisation des instruments d'opérationnalisation du développement durable</t>
  </si>
  <si>
    <t>Participation et citoyenneté</t>
  </si>
  <si>
    <t>Favoriser l’engagement et la mobilisation autour d’une vision commune</t>
  </si>
  <si>
    <t>Favoriser la participation des parties prenantes</t>
  </si>
  <si>
    <t>Assurer l’inclusivité des mécanismes participatifs</t>
  </si>
  <si>
    <t>Reconnaitre la contribution des parties donnantes</t>
  </si>
  <si>
    <t>Développer des partenariats</t>
  </si>
  <si>
    <t>Considérer le niveau d’acceptabilité</t>
  </si>
  <si>
    <t>Permettre l'exercice d'une citoyenneté active</t>
  </si>
  <si>
    <t>Favoriser la responsabilisation et l’imputabilité des acteurs</t>
  </si>
  <si>
    <t>Assurer la cohérence entre les différents échelons de prise de décision</t>
  </si>
  <si>
    <t>Intégration locale</t>
  </si>
  <si>
    <t>Respecter le contexte légal</t>
  </si>
  <si>
    <t>Inclure des enjeux locaux spécifiques</t>
  </si>
  <si>
    <t>Assurer la cohérence systémique</t>
  </si>
  <si>
    <t>Information</t>
  </si>
  <si>
    <t xml:space="preserve">Assurer l'accès à une information préalable, pertinente, compréhensible et juste </t>
  </si>
  <si>
    <t>Utiliser les mécanismes de communication appropriés</t>
  </si>
  <si>
    <t>Fournir l'information de base aux décideurs</t>
  </si>
  <si>
    <t>Mettre en place des mesures de suivi et d’évaluation</t>
  </si>
  <si>
    <t>Rendre des comptes de façon transparente</t>
  </si>
  <si>
    <t>Innovation</t>
  </si>
  <si>
    <t>Optimiser le potentiel d'innovation et la diversification des options</t>
  </si>
  <si>
    <t>Favoriser la recherche et le développement</t>
  </si>
  <si>
    <t>Favoriser la mise en œuvre des solutions nouvelles</t>
  </si>
  <si>
    <t>Favoriser l'accès aux connaissances et aux technologies</t>
  </si>
  <si>
    <t>Gérer les risques associés aux nouvelles technologies</t>
  </si>
  <si>
    <t>Gestion du risque et résilience</t>
  </si>
  <si>
    <t>Identifier les risques</t>
  </si>
  <si>
    <t>Considérer la perception du risque</t>
  </si>
  <si>
    <t>Prévoir des mesures d’adaptations aux changements</t>
  </si>
  <si>
    <t>GADD, 2016</t>
  </si>
  <si>
    <t>Sources d'information considérées</t>
  </si>
  <si>
    <t>Portée géographique</t>
  </si>
  <si>
    <t>Portée temporelle</t>
  </si>
  <si>
    <t>Portée opérationnelle</t>
  </si>
  <si>
    <r>
      <t xml:space="preserve">Pondération moyenne : </t>
    </r>
    <r>
      <rPr>
        <b/>
        <sz val="11"/>
        <color indexed="8"/>
        <rFont val="Cambria"/>
        <family val="1"/>
        <scheme val="major"/>
      </rPr>
      <t>Genre</t>
    </r>
  </si>
  <si>
    <r>
      <t xml:space="preserve">Performance pondérée : </t>
    </r>
    <r>
      <rPr>
        <b/>
        <sz val="11"/>
        <color indexed="8"/>
        <rFont val="Cambria"/>
        <family val="1"/>
        <scheme val="major"/>
      </rPr>
      <t>Genre</t>
    </r>
  </si>
  <si>
    <r>
      <t xml:space="preserve">Pondération moyenne : </t>
    </r>
    <r>
      <rPr>
        <b/>
        <sz val="11"/>
        <color indexed="8"/>
        <rFont val="Cambria"/>
        <family val="1"/>
        <scheme val="major"/>
      </rPr>
      <t>Établissements humains</t>
    </r>
  </si>
  <si>
    <r>
      <t xml:space="preserve">Performance pondérée : </t>
    </r>
    <r>
      <rPr>
        <b/>
        <sz val="11"/>
        <color indexed="8"/>
        <rFont val="Cambria"/>
        <family val="1"/>
        <scheme val="major"/>
      </rPr>
      <t>Établissements humains</t>
    </r>
  </si>
  <si>
    <r>
      <t xml:space="preserve">Pondération moyenne : </t>
    </r>
    <r>
      <rPr>
        <b/>
        <sz val="11"/>
        <color indexed="8"/>
        <rFont val="Cambria"/>
        <family val="1"/>
        <scheme val="major"/>
      </rPr>
      <t>Collectivité et implication</t>
    </r>
  </si>
  <si>
    <r>
      <t xml:space="preserve">Performance pondérée : </t>
    </r>
    <r>
      <rPr>
        <b/>
        <sz val="11"/>
        <color indexed="8"/>
        <rFont val="Cambria"/>
        <family val="1"/>
        <scheme val="major"/>
      </rPr>
      <t>Collectivité et implication</t>
    </r>
  </si>
  <si>
    <r>
      <t xml:space="preserve">Pondération moyenne : </t>
    </r>
    <r>
      <rPr>
        <b/>
        <sz val="11"/>
        <color indexed="8"/>
        <rFont val="Cambria"/>
        <family val="1"/>
        <scheme val="major"/>
      </rPr>
      <t>Éducation</t>
    </r>
  </si>
  <si>
    <r>
      <t xml:space="preserve">Performance pondérée : </t>
    </r>
    <r>
      <rPr>
        <b/>
        <sz val="11"/>
        <color indexed="8"/>
        <rFont val="Cambria"/>
        <family val="1"/>
        <scheme val="major"/>
      </rPr>
      <t>Éducation</t>
    </r>
  </si>
  <si>
    <r>
      <t xml:space="preserve">Pondération moyenne : </t>
    </r>
    <r>
      <rPr>
        <b/>
        <sz val="11"/>
        <color indexed="8"/>
        <rFont val="Cambria"/>
        <family val="1"/>
        <scheme val="major"/>
      </rPr>
      <t>Sécurité</t>
    </r>
  </si>
  <si>
    <r>
      <t xml:space="preserve">Performance pondérée : </t>
    </r>
    <r>
      <rPr>
        <b/>
        <sz val="11"/>
        <color indexed="8"/>
        <rFont val="Cambria"/>
        <family val="1"/>
        <scheme val="major"/>
      </rPr>
      <t>Sécurité</t>
    </r>
  </si>
  <si>
    <r>
      <t xml:space="preserve">Pondération moyenne : </t>
    </r>
    <r>
      <rPr>
        <b/>
        <sz val="11"/>
        <color indexed="8"/>
        <rFont val="Cambria"/>
        <family val="1"/>
        <scheme val="major"/>
      </rPr>
      <t>Santé</t>
    </r>
  </si>
  <si>
    <r>
      <t xml:space="preserve">Performance pondérée : </t>
    </r>
    <r>
      <rPr>
        <b/>
        <sz val="11"/>
        <color indexed="8"/>
        <rFont val="Cambria"/>
        <family val="1"/>
        <scheme val="major"/>
      </rPr>
      <t>Santé</t>
    </r>
  </si>
  <si>
    <r>
      <t xml:space="preserve">Pondération moyenne : </t>
    </r>
    <r>
      <rPr>
        <b/>
        <sz val="11"/>
        <color indexed="8"/>
        <rFont val="Cambria"/>
        <family val="1"/>
        <scheme val="major"/>
      </rPr>
      <t>Alimentation</t>
    </r>
  </si>
  <si>
    <r>
      <t xml:space="preserve">Performance pondérée </t>
    </r>
    <r>
      <rPr>
        <b/>
        <sz val="11"/>
        <color indexed="8"/>
        <rFont val="Cambria"/>
        <family val="1"/>
        <scheme val="major"/>
      </rPr>
      <t>: Alimentation</t>
    </r>
  </si>
  <si>
    <r>
      <t xml:space="preserve">Pondération moyenne : </t>
    </r>
    <r>
      <rPr>
        <b/>
        <sz val="11"/>
        <color indexed="8"/>
        <rFont val="Cambria"/>
        <family val="1"/>
        <scheme val="major"/>
      </rPr>
      <t>Eau</t>
    </r>
  </si>
  <si>
    <r>
      <t xml:space="preserve">Performance pondérée : </t>
    </r>
    <r>
      <rPr>
        <b/>
        <sz val="11"/>
        <color indexed="8"/>
        <rFont val="Cambria"/>
        <family val="1"/>
        <scheme val="major"/>
      </rPr>
      <t>Eau</t>
    </r>
  </si>
  <si>
    <r>
      <t xml:space="preserve">Pondération moyenne : </t>
    </r>
    <r>
      <rPr>
        <b/>
        <sz val="11"/>
        <color indexed="8"/>
        <rFont val="Cambria"/>
        <family val="1"/>
        <scheme val="major"/>
      </rPr>
      <t>Lutte contre la pauvreté</t>
    </r>
  </si>
  <si>
    <r>
      <t xml:space="preserve">Performance pondérée : </t>
    </r>
    <r>
      <rPr>
        <b/>
        <sz val="11"/>
        <color indexed="8"/>
        <rFont val="Cambria"/>
        <family val="1"/>
        <scheme val="major"/>
      </rPr>
      <t>Lutte contre la pauvreté</t>
    </r>
  </si>
  <si>
    <t>Pondération moyenne : Dimension sociale</t>
  </si>
  <si>
    <t>Performance pondérée : Dimension sociale</t>
  </si>
  <si>
    <t>Pondération moyenne : Dimension écologique</t>
  </si>
  <si>
    <t>Performance pondérée : Dimension écologique</t>
  </si>
  <si>
    <r>
      <t xml:space="preserve">Pondération moyenne : </t>
    </r>
    <r>
      <rPr>
        <b/>
        <sz val="11"/>
        <color indexed="8"/>
        <rFont val="Cambria"/>
        <family val="1"/>
        <scheme val="major"/>
      </rPr>
      <t>Changements climatiques</t>
    </r>
  </si>
  <si>
    <r>
      <t xml:space="preserve">Performance pondérée : </t>
    </r>
    <r>
      <rPr>
        <b/>
        <sz val="11"/>
        <color indexed="8"/>
        <rFont val="Cambria"/>
        <family val="1"/>
        <scheme val="major"/>
      </rPr>
      <t>Changements climatiques</t>
    </r>
  </si>
  <si>
    <r>
      <t xml:space="preserve">Performance pondérée : </t>
    </r>
    <r>
      <rPr>
        <b/>
        <sz val="11"/>
        <color indexed="8"/>
        <rFont val="Cambria"/>
        <family val="1"/>
        <scheme val="major"/>
      </rPr>
      <t>Usages du territoire</t>
    </r>
  </si>
  <si>
    <r>
      <t xml:space="preserve">Pondération moyenne : </t>
    </r>
    <r>
      <rPr>
        <b/>
        <sz val="11"/>
        <color indexed="8"/>
        <rFont val="Cambria"/>
        <family val="1"/>
        <scheme val="major"/>
      </rPr>
      <t>Usages du territoire</t>
    </r>
  </si>
  <si>
    <r>
      <t xml:space="preserve">Pondération moyenne : </t>
    </r>
    <r>
      <rPr>
        <b/>
        <sz val="11"/>
        <color indexed="8"/>
        <rFont val="Cambria"/>
        <family val="1"/>
        <scheme val="major"/>
      </rPr>
      <t>Extrants</t>
    </r>
  </si>
  <si>
    <r>
      <t xml:space="preserve">Performance pondérée : </t>
    </r>
    <r>
      <rPr>
        <b/>
        <sz val="11"/>
        <color indexed="8"/>
        <rFont val="Cambria"/>
        <family val="1"/>
        <scheme val="major"/>
      </rPr>
      <t>Extrants</t>
    </r>
  </si>
  <si>
    <r>
      <t xml:space="preserve">Pondération moyenne : </t>
    </r>
    <r>
      <rPr>
        <b/>
        <sz val="11"/>
        <color indexed="8"/>
        <rFont val="Cambria"/>
        <family val="1"/>
        <scheme val="major"/>
      </rPr>
      <t>Ressources</t>
    </r>
  </si>
  <si>
    <r>
      <t xml:space="preserve">Performance pondérée : </t>
    </r>
    <r>
      <rPr>
        <b/>
        <sz val="11"/>
        <color indexed="8"/>
        <rFont val="Cambria"/>
        <family val="1"/>
        <scheme val="major"/>
      </rPr>
      <t>Ressources</t>
    </r>
  </si>
  <si>
    <r>
      <t xml:space="preserve">Pondération moyenne : </t>
    </r>
    <r>
      <rPr>
        <b/>
        <sz val="11"/>
        <color indexed="8"/>
        <rFont val="Cambria"/>
        <family val="1"/>
        <scheme val="major"/>
      </rPr>
      <t>Biodiversité</t>
    </r>
  </si>
  <si>
    <r>
      <t xml:space="preserve">Performance pondérée : </t>
    </r>
    <r>
      <rPr>
        <b/>
        <sz val="11"/>
        <color indexed="8"/>
        <rFont val="Cambria"/>
        <family val="1"/>
        <scheme val="major"/>
      </rPr>
      <t>Biodiversité</t>
    </r>
  </si>
  <si>
    <r>
      <t xml:space="preserve">Pondération moyenne : </t>
    </r>
    <r>
      <rPr>
        <b/>
        <sz val="11"/>
        <color indexed="8"/>
        <rFont val="Cambria"/>
        <family val="1"/>
        <scheme val="major"/>
      </rPr>
      <t>Écosystèmes</t>
    </r>
  </si>
  <si>
    <r>
      <t xml:space="preserve">Performance pondérée : </t>
    </r>
    <r>
      <rPr>
        <b/>
        <sz val="11"/>
        <color indexed="8"/>
        <rFont val="Cambria"/>
        <family val="1"/>
        <scheme val="major"/>
      </rPr>
      <t>Écosystèmes</t>
    </r>
  </si>
  <si>
    <t>Pondération moyenne : Dimension économique</t>
  </si>
  <si>
    <t>Performance pondérée : Dimension économique</t>
  </si>
  <si>
    <r>
      <t xml:space="preserve">Pondération moyenne : </t>
    </r>
    <r>
      <rPr>
        <b/>
        <sz val="11"/>
        <color indexed="8"/>
        <rFont val="Cambria"/>
        <family val="1"/>
        <scheme val="major"/>
      </rPr>
      <t>Production responsable</t>
    </r>
  </si>
  <si>
    <r>
      <t xml:space="preserve">Performance pondérée : </t>
    </r>
    <r>
      <rPr>
        <b/>
        <sz val="11"/>
        <color indexed="8"/>
        <rFont val="Cambria"/>
        <family val="1"/>
        <scheme val="major"/>
      </rPr>
      <t>Production responsable</t>
    </r>
  </si>
  <si>
    <r>
      <t xml:space="preserve">Pondération moyenne : </t>
    </r>
    <r>
      <rPr>
        <b/>
        <sz val="11"/>
        <color indexed="8"/>
        <rFont val="Cambria"/>
        <family val="1"/>
        <scheme val="major"/>
      </rPr>
      <t>Consommation responsable</t>
    </r>
  </si>
  <si>
    <r>
      <t xml:space="preserve">Performance pondérée : </t>
    </r>
    <r>
      <rPr>
        <b/>
        <sz val="11"/>
        <color indexed="8"/>
        <rFont val="Cambria"/>
        <family val="1"/>
        <scheme val="major"/>
      </rPr>
      <t>Consommation responsable</t>
    </r>
  </si>
  <si>
    <r>
      <t xml:space="preserve">Pondération moyenne : </t>
    </r>
    <r>
      <rPr>
        <b/>
        <sz val="11"/>
        <color indexed="8"/>
        <rFont val="Cambria"/>
        <family val="1"/>
        <scheme val="major"/>
      </rPr>
      <t>Viabilité économique</t>
    </r>
  </si>
  <si>
    <r>
      <t xml:space="preserve">Performance pondérée : </t>
    </r>
    <r>
      <rPr>
        <b/>
        <sz val="11"/>
        <color indexed="8"/>
        <rFont val="Cambria"/>
        <family val="1"/>
        <scheme val="major"/>
      </rPr>
      <t>Viabilité économique</t>
    </r>
  </si>
  <si>
    <r>
      <t xml:space="preserve">Pondération moyenne : </t>
    </r>
    <r>
      <rPr>
        <b/>
        <sz val="11"/>
        <color indexed="8"/>
        <rFont val="Cambria"/>
        <family val="1"/>
        <scheme val="major"/>
      </rPr>
      <t>Travail</t>
    </r>
  </si>
  <si>
    <r>
      <t xml:space="preserve">Performance pondérée : </t>
    </r>
    <r>
      <rPr>
        <b/>
        <sz val="11"/>
        <color indexed="8"/>
        <rFont val="Cambria"/>
        <family val="1"/>
        <scheme val="major"/>
      </rPr>
      <t>Travail</t>
    </r>
  </si>
  <si>
    <r>
      <t xml:space="preserve">Pondération moyenne : </t>
    </r>
    <r>
      <rPr>
        <b/>
        <sz val="11"/>
        <color indexed="8"/>
        <rFont val="Cambria"/>
        <family val="1"/>
        <scheme val="major"/>
      </rPr>
      <t>Richesses et prospérité</t>
    </r>
  </si>
  <si>
    <r>
      <t xml:space="preserve">Performance pondérée : </t>
    </r>
    <r>
      <rPr>
        <b/>
        <sz val="11"/>
        <color indexed="8"/>
        <rFont val="Cambria"/>
        <family val="1"/>
        <scheme val="major"/>
      </rPr>
      <t>Richesses et prospérité</t>
    </r>
  </si>
  <si>
    <r>
      <t xml:space="preserve">Pondération moyenne : </t>
    </r>
    <r>
      <rPr>
        <b/>
        <sz val="11"/>
        <color indexed="8"/>
        <rFont val="Cambria"/>
        <family val="1"/>
        <scheme val="major"/>
      </rPr>
      <t>Énergie</t>
    </r>
  </si>
  <si>
    <r>
      <t xml:space="preserve">Performance pondérée : </t>
    </r>
    <r>
      <rPr>
        <b/>
        <sz val="11"/>
        <color indexed="8"/>
        <rFont val="Cambria"/>
        <family val="1"/>
        <scheme val="major"/>
      </rPr>
      <t>Énergie</t>
    </r>
  </si>
  <si>
    <r>
      <t xml:space="preserve">Pondération moyenne : </t>
    </r>
    <r>
      <rPr>
        <b/>
        <sz val="11"/>
        <color indexed="8"/>
        <rFont val="Cambria"/>
        <family val="1"/>
        <scheme val="major"/>
      </rPr>
      <t>Entreprenariat</t>
    </r>
  </si>
  <si>
    <r>
      <t xml:space="preserve">Performance pondérée : </t>
    </r>
    <r>
      <rPr>
        <b/>
        <sz val="11"/>
        <color indexed="8"/>
        <rFont val="Cambria"/>
        <family val="1"/>
        <scheme val="major"/>
      </rPr>
      <t>Entreprenariat</t>
    </r>
  </si>
  <si>
    <r>
      <t xml:space="preserve">Pondération moyenne : </t>
    </r>
    <r>
      <rPr>
        <b/>
        <sz val="11"/>
        <color indexed="8"/>
        <rFont val="Cambria"/>
        <family val="1"/>
        <scheme val="major"/>
      </rPr>
      <t>Modèles économiques</t>
    </r>
  </si>
  <si>
    <r>
      <t xml:space="preserve">Performance pondérée : </t>
    </r>
    <r>
      <rPr>
        <b/>
        <sz val="11"/>
        <color indexed="8"/>
        <rFont val="Cambria"/>
        <family val="1"/>
        <scheme val="major"/>
      </rPr>
      <t>Modèles économiques</t>
    </r>
  </si>
  <si>
    <t>Pondération moyenne : Dimension culturelle</t>
  </si>
  <si>
    <t>Performance pondérée : Dimension culturelle</t>
  </si>
  <si>
    <t>Contribution de la culture au développement</t>
  </si>
  <si>
    <r>
      <t xml:space="preserve">Pondération moyenne : </t>
    </r>
    <r>
      <rPr>
        <b/>
        <sz val="11"/>
        <color indexed="8"/>
        <rFont val="Cambria"/>
        <family val="1"/>
        <scheme val="major"/>
      </rPr>
      <t>Patrimoine culturel</t>
    </r>
  </si>
  <si>
    <r>
      <t xml:space="preserve">Performance pondérée : </t>
    </r>
    <r>
      <rPr>
        <b/>
        <sz val="11"/>
        <color indexed="8"/>
        <rFont val="Cambria"/>
        <family val="1"/>
        <scheme val="major"/>
      </rPr>
      <t>Patrimoine culturel</t>
    </r>
  </si>
  <si>
    <r>
      <t xml:space="preserve">Pondération moyenne : </t>
    </r>
    <r>
      <rPr>
        <b/>
        <sz val="11"/>
        <color indexed="8"/>
        <rFont val="Cambria"/>
        <family val="1"/>
        <scheme val="major"/>
      </rPr>
      <t>Pratiques culturelles</t>
    </r>
  </si>
  <si>
    <t>Performance pondérée : Pratiques culturelles</t>
  </si>
  <si>
    <r>
      <t xml:space="preserve">Pondération moyenne : </t>
    </r>
    <r>
      <rPr>
        <b/>
        <sz val="11"/>
        <color indexed="8"/>
        <rFont val="Cambria"/>
        <family val="1"/>
        <scheme val="major"/>
      </rPr>
      <t>Diversité culturelle</t>
    </r>
  </si>
  <si>
    <r>
      <t xml:space="preserve">Performance pondérée : </t>
    </r>
    <r>
      <rPr>
        <b/>
        <sz val="11"/>
        <color indexed="8"/>
        <rFont val="Cambria"/>
        <family val="1"/>
        <scheme val="major"/>
      </rPr>
      <t>Diversité culturelle</t>
    </r>
  </si>
  <si>
    <r>
      <t xml:space="preserve">Performance pondérée : </t>
    </r>
    <r>
      <rPr>
        <b/>
        <sz val="11"/>
        <color indexed="8"/>
        <rFont val="Cambria"/>
        <family val="1"/>
        <scheme val="major"/>
      </rPr>
      <t>Contribution au développement</t>
    </r>
  </si>
  <si>
    <r>
      <t xml:space="preserve">Pondération moyenne : </t>
    </r>
    <r>
      <rPr>
        <b/>
        <sz val="11"/>
        <color indexed="8"/>
        <rFont val="Cambria"/>
        <family val="1"/>
        <scheme val="major"/>
      </rPr>
      <t>Contribution au développement</t>
    </r>
  </si>
  <si>
    <t>Pondération moyenne : Dimension éthique</t>
  </si>
  <si>
    <t>Performance pondérée : Dimension éthique</t>
  </si>
  <si>
    <r>
      <t xml:space="preserve">Pondération moyenne : </t>
    </r>
    <r>
      <rPr>
        <b/>
        <sz val="11"/>
        <color indexed="8"/>
        <rFont val="Cambria"/>
        <family val="1"/>
        <scheme val="major"/>
      </rPr>
      <t>Responsabilité</t>
    </r>
  </si>
  <si>
    <r>
      <t xml:space="preserve">Performance pondérée : </t>
    </r>
    <r>
      <rPr>
        <b/>
        <sz val="11"/>
        <color indexed="8"/>
        <rFont val="Cambria"/>
        <family val="1"/>
        <scheme val="major"/>
      </rPr>
      <t>Responsabilité</t>
    </r>
  </si>
  <si>
    <r>
      <t xml:space="preserve">Pondération moyenne : </t>
    </r>
    <r>
      <rPr>
        <b/>
        <sz val="11"/>
        <color indexed="8"/>
        <rFont val="Cambria"/>
        <family val="1"/>
        <scheme val="major"/>
      </rPr>
      <t>Paix</t>
    </r>
  </si>
  <si>
    <r>
      <t xml:space="preserve">Performance pondérée : </t>
    </r>
    <r>
      <rPr>
        <b/>
        <sz val="11"/>
        <color indexed="8"/>
        <rFont val="Cambria"/>
        <family val="1"/>
        <scheme val="major"/>
      </rPr>
      <t>Paix</t>
    </r>
  </si>
  <si>
    <r>
      <t xml:space="preserve">Pondération moyenne : </t>
    </r>
    <r>
      <rPr>
        <b/>
        <sz val="11"/>
        <color indexed="8"/>
        <rFont val="Cambria"/>
        <family val="1"/>
        <scheme val="major"/>
      </rPr>
      <t>Bienveillance</t>
    </r>
  </si>
  <si>
    <r>
      <t xml:space="preserve">Performance pondérée : </t>
    </r>
    <r>
      <rPr>
        <b/>
        <sz val="11"/>
        <color indexed="8"/>
        <rFont val="Cambria"/>
        <family val="1"/>
        <scheme val="major"/>
      </rPr>
      <t>Bienveillance</t>
    </r>
  </si>
  <si>
    <r>
      <t xml:space="preserve">Pondération moyenne : </t>
    </r>
    <r>
      <rPr>
        <b/>
        <sz val="11"/>
        <color indexed="8"/>
        <rFont val="Cambria"/>
        <family val="1"/>
        <scheme val="major"/>
      </rPr>
      <t>Partage</t>
    </r>
  </si>
  <si>
    <r>
      <t xml:space="preserve">Performance pondérée : </t>
    </r>
    <r>
      <rPr>
        <b/>
        <sz val="11"/>
        <color indexed="8"/>
        <rFont val="Cambria"/>
        <family val="1"/>
        <scheme val="major"/>
      </rPr>
      <t>Partage</t>
    </r>
  </si>
  <si>
    <r>
      <t xml:space="preserve">Pondération moyenne : </t>
    </r>
    <r>
      <rPr>
        <b/>
        <sz val="11"/>
        <color indexed="8"/>
        <rFont val="Cambria"/>
        <family val="1"/>
        <scheme val="major"/>
      </rPr>
      <t>Démarche éthique</t>
    </r>
  </si>
  <si>
    <r>
      <t xml:space="preserve">Performance pondérée : </t>
    </r>
    <r>
      <rPr>
        <b/>
        <sz val="11"/>
        <color indexed="8"/>
        <rFont val="Cambria"/>
        <family val="1"/>
        <scheme val="major"/>
      </rPr>
      <t>Démarche éthique</t>
    </r>
  </si>
  <si>
    <t>Respecter les biens communs</t>
  </si>
  <si>
    <t>Pondération moyenne : Dimension gouvernance</t>
  </si>
  <si>
    <t>Performance pondérée : Dimension gouvernance</t>
  </si>
  <si>
    <r>
      <t xml:space="preserve">Pondération moyenne : </t>
    </r>
    <r>
      <rPr>
        <b/>
        <sz val="11"/>
        <color indexed="8"/>
        <rFont val="Cambria"/>
        <family val="1"/>
        <scheme val="major"/>
      </rPr>
      <t>Gestion du risque</t>
    </r>
  </si>
  <si>
    <r>
      <t xml:space="preserve">Performance pondérée : </t>
    </r>
    <r>
      <rPr>
        <b/>
        <sz val="11"/>
        <color indexed="8"/>
        <rFont val="Cambria"/>
        <family val="1"/>
        <scheme val="major"/>
      </rPr>
      <t>Gestion du risque</t>
    </r>
  </si>
  <si>
    <r>
      <t xml:space="preserve">Pondération moyenne : </t>
    </r>
    <r>
      <rPr>
        <b/>
        <sz val="11"/>
        <color indexed="8"/>
        <rFont val="Cambria"/>
        <family val="1"/>
        <scheme val="major"/>
      </rPr>
      <t>Innovation</t>
    </r>
  </si>
  <si>
    <r>
      <t xml:space="preserve">Performance pondérée : </t>
    </r>
    <r>
      <rPr>
        <b/>
        <sz val="11"/>
        <color indexed="8"/>
        <rFont val="Cambria"/>
        <family val="1"/>
        <scheme val="major"/>
      </rPr>
      <t>Innovation</t>
    </r>
  </si>
  <si>
    <r>
      <t xml:space="preserve">Pondération moyenne : </t>
    </r>
    <r>
      <rPr>
        <b/>
        <sz val="11"/>
        <color indexed="8"/>
        <rFont val="Cambria"/>
        <family val="1"/>
        <scheme val="major"/>
      </rPr>
      <t>Information</t>
    </r>
  </si>
  <si>
    <r>
      <t xml:space="preserve">Performance pondérée : </t>
    </r>
    <r>
      <rPr>
        <b/>
        <sz val="11"/>
        <color indexed="8"/>
        <rFont val="Cambria"/>
        <family val="1"/>
        <scheme val="major"/>
      </rPr>
      <t>Information</t>
    </r>
  </si>
  <si>
    <r>
      <t xml:space="preserve">Pondération moyenne : </t>
    </r>
    <r>
      <rPr>
        <b/>
        <sz val="11"/>
        <color indexed="8"/>
        <rFont val="Cambria"/>
        <family val="1"/>
        <scheme val="major"/>
      </rPr>
      <t>Intégration locale</t>
    </r>
  </si>
  <si>
    <r>
      <t xml:space="preserve">Performance pondérée : </t>
    </r>
    <r>
      <rPr>
        <b/>
        <sz val="11"/>
        <color indexed="8"/>
        <rFont val="Cambria"/>
        <family val="1"/>
        <scheme val="major"/>
      </rPr>
      <t>Intégration locale</t>
    </r>
  </si>
  <si>
    <r>
      <t xml:space="preserve">Pondération moyenne : </t>
    </r>
    <r>
      <rPr>
        <b/>
        <sz val="11"/>
        <color indexed="8"/>
        <rFont val="Cambria"/>
        <family val="1"/>
        <scheme val="major"/>
      </rPr>
      <t>Subsidiarité</t>
    </r>
  </si>
  <si>
    <r>
      <t xml:space="preserve">Performance pondérée : </t>
    </r>
    <r>
      <rPr>
        <b/>
        <sz val="11"/>
        <color indexed="8"/>
        <rFont val="Cambria"/>
        <family val="1"/>
        <scheme val="major"/>
      </rPr>
      <t>Subsidiarité</t>
    </r>
  </si>
  <si>
    <r>
      <t xml:space="preserve">Pondération moyenne : </t>
    </r>
    <r>
      <rPr>
        <b/>
        <sz val="11"/>
        <color indexed="8"/>
        <rFont val="Cambria"/>
        <family val="1"/>
        <scheme val="major"/>
      </rPr>
      <t>Participation</t>
    </r>
  </si>
  <si>
    <r>
      <t xml:space="preserve">Performance pondérée : </t>
    </r>
    <r>
      <rPr>
        <b/>
        <sz val="11"/>
        <color indexed="8"/>
        <rFont val="Cambria"/>
        <family val="1"/>
        <scheme val="major"/>
      </rPr>
      <t>Participation</t>
    </r>
  </si>
  <si>
    <r>
      <t xml:space="preserve">Pondération moyenne : </t>
    </r>
    <r>
      <rPr>
        <b/>
        <sz val="11"/>
        <color indexed="8"/>
        <rFont val="Cambria"/>
        <family val="1"/>
        <scheme val="major"/>
      </rPr>
      <t>Instruments et processus</t>
    </r>
  </si>
  <si>
    <r>
      <t xml:space="preserve">Performance pondérée : </t>
    </r>
    <r>
      <rPr>
        <b/>
        <sz val="11"/>
        <color indexed="8"/>
        <rFont val="Cambria"/>
        <family val="1"/>
        <scheme val="major"/>
      </rPr>
      <t>Instruments et processus</t>
    </r>
  </si>
  <si>
    <r>
      <t xml:space="preserve">Pondération moyenne : </t>
    </r>
    <r>
      <rPr>
        <b/>
        <sz val="11"/>
        <color indexed="8"/>
        <rFont val="Cambria"/>
        <family val="1"/>
        <scheme val="major"/>
      </rPr>
      <t>Institutions</t>
    </r>
  </si>
  <si>
    <r>
      <t xml:space="preserve">Performance pondérée : </t>
    </r>
    <r>
      <rPr>
        <b/>
        <sz val="11"/>
        <color indexed="8"/>
        <rFont val="Cambria"/>
        <family val="1"/>
        <scheme val="major"/>
      </rPr>
      <t>Institutions</t>
    </r>
  </si>
  <si>
    <t>Description du PSPP faisant l'objet de l'analyse</t>
  </si>
  <si>
    <t>Nom du PSPP:</t>
  </si>
  <si>
    <t>Description du PSPP :</t>
  </si>
  <si>
    <t>Pondération par:</t>
  </si>
  <si>
    <t>Pondération moyenne</t>
  </si>
  <si>
    <t>Performance moyenne</t>
  </si>
  <si>
    <t xml:space="preserve">Date : </t>
  </si>
  <si>
    <t xml:space="preserve">Projet : </t>
  </si>
  <si>
    <t>DIMENSION GOUVERNANCE</t>
  </si>
  <si>
    <t>DIMENSION SOCIALE</t>
  </si>
  <si>
    <t>Pistes de bonification proposées</t>
  </si>
  <si>
    <t>Évaluez le niveau de faisabilité et d'opportunité de chaque piste de bonification (nul, faible, moyen, élevé) en fonction de critères techniques, financiers, logistiques, temporels, etc.</t>
  </si>
  <si>
    <t xml:space="preserve">Modalités de mise en œuvre </t>
  </si>
  <si>
    <t>Objectifs positivement affectés par les pistes de bonification</t>
  </si>
  <si>
    <t>Objectifs négativement affectés par les pistes de bonification</t>
  </si>
  <si>
    <t>Faisabilité de la piste de bonification</t>
  </si>
  <si>
    <t>Reprenez dans cette colonne les pistes de bonification les plus pertinentes proposées lors de l'analyse (pour les priorités agir et régair, ou encore les pistes qui reviennent pour plusieurs objectifs).</t>
  </si>
  <si>
    <t>Listez dans cette colonne tous les objectifs de la GADD sur lesquels chaque piste de bonification est susceptible d'avoir un impact positif.</t>
  </si>
  <si>
    <t>Listez dans cette colonne tous les objectifs de la GADD sur lesquels chaque piste de bonification est susceptible d'avoir un impact négatif.</t>
  </si>
  <si>
    <t xml:space="preserve">En fonction des réponses données, établissez pour chaque piste de bonification les actions à prendre pour la suite du PSPP (abandonner l'idée, améliorer la proposition, effectuer une étude de faisabilité plus détaillée, mettre en action immédiatement, etc.). </t>
  </si>
  <si>
    <t>Le cas échéant, précisez les modalités de mise en œuvre de la piste de bonification (budget, échéances, responsabilités, etc.)</t>
  </si>
  <si>
    <t xml:space="preserve">  </t>
  </si>
  <si>
    <t>Actions planifiées ou déjà mises en œuvre</t>
  </si>
  <si>
    <t>Assurer une sécurité effective</t>
  </si>
  <si>
    <t>Réduire les facteurs susceptibles de causer des problèmes de santé mentale</t>
  </si>
  <si>
    <t>DIMENSION ÉCOLOGIQUE: Vise à répondre aux besoins de qualité du milieu naturel et de pérennité des ressources, ainsi qu’à la redéfinition des relations humain-nature.</t>
  </si>
  <si>
    <t>Favoriser l'investissement 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</si>
</sst>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_ ;_ * \(#,##0.00\)\ _$_ ;_ * &quot;-&quot;??_)\ _$_ ;_ @_ "/>
    <numFmt numFmtId="164" formatCode="[$-C0C]d\ mmm\ yyyy;@"/>
    <numFmt numFmtId="165" formatCode="0.0"/>
  </numFmts>
  <fonts count="35" x14ac:knownFonts="1">
    <font>
      <sz val="10"/>
      <name val="Helv"/>
    </font>
    <font>
      <sz val="10"/>
      <name val="Helv"/>
    </font>
    <font>
      <sz val="10"/>
      <name val="Arial"/>
      <family val="2"/>
    </font>
    <font>
      <sz val="9"/>
      <color indexed="81"/>
      <name val="Verdana"/>
      <family val="2"/>
    </font>
    <font>
      <sz val="9"/>
      <color indexed="81"/>
      <name val="Tahoma"/>
      <family val="2"/>
    </font>
    <font>
      <b/>
      <sz val="8"/>
      <color indexed="81"/>
      <name val="Tahoma"/>
      <family val="2"/>
    </font>
    <font>
      <b/>
      <sz val="14"/>
      <name val="Arial"/>
      <family val="2"/>
    </font>
    <font>
      <b/>
      <sz val="12"/>
      <name val="Arial"/>
      <family val="2"/>
    </font>
    <font>
      <sz val="11"/>
      <name val="Calibri"/>
      <family val="2"/>
    </font>
    <font>
      <sz val="12"/>
      <name val="Arial"/>
      <family val="2"/>
    </font>
    <font>
      <b/>
      <sz val="9"/>
      <color indexed="81"/>
      <name val="Tahoma"/>
      <family val="2"/>
    </font>
    <font>
      <sz val="8"/>
      <color indexed="81"/>
      <name val="Tahoma"/>
      <family val="2"/>
    </font>
    <font>
      <b/>
      <sz val="11"/>
      <color indexed="81"/>
      <name val="Tahoma"/>
      <family val="2"/>
    </font>
    <font>
      <sz val="11"/>
      <color indexed="81"/>
      <name val="Tahoma"/>
      <family val="2"/>
    </font>
    <font>
      <b/>
      <sz val="9"/>
      <color indexed="81"/>
      <name val="Verdana"/>
      <family val="2"/>
    </font>
    <font>
      <b/>
      <sz val="11"/>
      <color indexed="81"/>
      <name val="Verdana"/>
      <family val="2"/>
    </font>
    <font>
      <sz val="11"/>
      <color indexed="81"/>
      <name val="Verdana"/>
      <family val="2"/>
    </font>
    <font>
      <b/>
      <sz val="14"/>
      <name val="Cambria"/>
      <family val="1"/>
      <scheme val="major"/>
    </font>
    <font>
      <sz val="12"/>
      <name val="Comic Sans MS"/>
      <family val="4"/>
    </font>
    <font>
      <b/>
      <sz val="12"/>
      <color rgb="FFFF0000"/>
      <name val="Comic Sans MS"/>
      <family val="4"/>
    </font>
    <font>
      <sz val="12"/>
      <color rgb="FFFF0000"/>
      <name val="Comic Sans MS"/>
      <family val="4"/>
    </font>
    <font>
      <sz val="10"/>
      <color rgb="FFFF0000"/>
      <name val="Helv"/>
    </font>
    <font>
      <b/>
      <u/>
      <sz val="12"/>
      <name val="Comic Sans MS"/>
      <family val="4"/>
    </font>
    <font>
      <sz val="11"/>
      <color indexed="8"/>
      <name val="Cambria"/>
      <family val="1"/>
      <scheme val="major"/>
    </font>
    <font>
      <b/>
      <sz val="11"/>
      <color indexed="8"/>
      <name val="Cambria"/>
      <family val="1"/>
      <scheme val="major"/>
    </font>
    <font>
      <sz val="11"/>
      <color theme="1"/>
      <name val="Cambria"/>
      <family val="1"/>
      <scheme val="major"/>
    </font>
    <font>
      <b/>
      <sz val="13"/>
      <color indexed="8"/>
      <name val="Cambria"/>
      <family val="1"/>
      <scheme val="major"/>
    </font>
    <font>
      <b/>
      <sz val="15"/>
      <color indexed="8"/>
      <name val="Cambria"/>
      <family val="1"/>
      <scheme val="major"/>
    </font>
    <font>
      <b/>
      <sz val="14"/>
      <color indexed="8"/>
      <name val="Cambria"/>
      <family val="1"/>
      <scheme val="major"/>
    </font>
    <font>
      <sz val="15"/>
      <color indexed="8"/>
      <name val="Cambria"/>
      <family val="1"/>
      <scheme val="major"/>
    </font>
    <font>
      <b/>
      <sz val="11"/>
      <name val="Cambria"/>
      <family val="1"/>
      <scheme val="major"/>
    </font>
    <font>
      <b/>
      <sz val="15"/>
      <name val="Cambria"/>
      <family val="1"/>
      <scheme val="major"/>
    </font>
    <font>
      <b/>
      <sz val="17"/>
      <name val="Cambria"/>
      <family val="1"/>
      <scheme val="major"/>
    </font>
    <font>
      <sz val="15"/>
      <name val="Cambria"/>
      <family val="1"/>
      <scheme val="major"/>
    </font>
    <font>
      <sz val="11"/>
      <name val="Helv"/>
    </font>
  </fonts>
  <fills count="16">
    <fill>
      <patternFill patternType="none"/>
    </fill>
    <fill>
      <patternFill patternType="gray125"/>
    </fill>
    <fill>
      <patternFill patternType="gray0625"/>
    </fill>
    <fill>
      <patternFill patternType="lightGray"/>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5" tint="0.59999389629810485"/>
        <bgColor indexed="64"/>
      </patternFill>
    </fill>
    <fill>
      <patternFill patternType="solid">
        <fgColor theme="0"/>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8" tint="0.59999389629810485"/>
        <bgColor indexed="64"/>
      </patternFill>
    </fill>
  </fills>
  <borders count="68">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s>
  <cellStyleXfs count="9">
    <xf numFmtId="0" fontId="0" fillId="0" borderId="0"/>
    <xf numFmtId="4" fontId="1" fillId="0" borderId="0" applyFont="0" applyFill="0" applyBorder="0" applyAlignment="0" applyProtection="0"/>
    <xf numFmtId="0" fontId="2" fillId="0" borderId="0"/>
    <xf numFmtId="0" fontId="1" fillId="2" borderId="0" applyNumberFormat="0" applyFont="0" applyBorder="0" applyAlignment="0" applyProtection="0"/>
    <xf numFmtId="0" fontId="1" fillId="1" borderId="0" applyNumberFormat="0" applyFont="0" applyBorder="0" applyAlignment="0" applyProtection="0"/>
    <xf numFmtId="0" fontId="1" fillId="3" borderId="0" applyNumberFormat="0" applyFont="0" applyBorder="0" applyAlignment="0" applyProtection="0"/>
    <xf numFmtId="0" fontId="1" fillId="0" borderId="0" applyNumberFormat="0" applyFon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85">
    <xf numFmtId="0" fontId="0" fillId="0" borderId="0" xfId="0"/>
    <xf numFmtId="0" fontId="7" fillId="0" borderId="0" xfId="0" applyNumberFormat="1" applyFont="1" applyAlignment="1" applyProtection="1">
      <alignment horizontal="left" vertical="center"/>
    </xf>
    <xf numFmtId="0" fontId="7" fillId="0" borderId="0" xfId="0" applyNumberFormat="1" applyFont="1" applyFill="1" applyAlignment="1" applyProtection="1">
      <alignment horizontal="left" vertical="center"/>
    </xf>
    <xf numFmtId="0" fontId="7" fillId="0" borderId="0" xfId="0" applyNumberFormat="1" applyFont="1" applyFill="1" applyAlignment="1" applyProtection="1">
      <alignment horizontal="left" vertical="center" wrapText="1"/>
    </xf>
    <xf numFmtId="0" fontId="7" fillId="0" borderId="2"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protection locked="0"/>
    </xf>
    <xf numFmtId="0" fontId="7" fillId="0" borderId="4"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protection locked="0"/>
    </xf>
    <xf numFmtId="0" fontId="8" fillId="0" borderId="0" xfId="0" applyFont="1" applyAlignment="1">
      <alignment horizontal="justify"/>
    </xf>
    <xf numFmtId="0" fontId="7" fillId="0" borderId="0" xfId="0" applyNumberFormat="1" applyFont="1" applyBorder="1" applyAlignment="1" applyProtection="1">
      <alignment horizontal="left" vertical="center"/>
    </xf>
    <xf numFmtId="0" fontId="7" fillId="0" borderId="55" xfId="0" applyNumberFormat="1" applyFont="1" applyFill="1" applyBorder="1" applyAlignment="1" applyProtection="1">
      <alignment horizontal="left" vertical="center"/>
    </xf>
    <xf numFmtId="0" fontId="7" fillId="0" borderId="56" xfId="0" applyNumberFormat="1" applyFont="1" applyFill="1" applyBorder="1" applyAlignment="1" applyProtection="1">
      <alignment horizontal="left" vertical="center" wrapText="1"/>
      <protection locked="0"/>
    </xf>
    <xf numFmtId="0" fontId="7" fillId="0" borderId="44" xfId="0" applyNumberFormat="1" applyFont="1" applyFill="1" applyBorder="1" applyAlignment="1" applyProtection="1">
      <alignment horizontal="left" vertical="center"/>
    </xf>
    <xf numFmtId="164" fontId="7" fillId="0" borderId="54" xfId="0" applyNumberFormat="1" applyFont="1" applyFill="1" applyBorder="1" applyAlignment="1" applyProtection="1">
      <alignment horizontal="left" vertical="center" wrapText="1"/>
      <protection locked="0"/>
    </xf>
    <xf numFmtId="0" fontId="7" fillId="0" borderId="43" xfId="0" applyNumberFormat="1" applyFont="1" applyFill="1" applyBorder="1" applyAlignment="1" applyProtection="1">
      <alignment horizontal="left" vertical="center"/>
    </xf>
    <xf numFmtId="164" fontId="7" fillId="0" borderId="42" xfId="0" applyNumberFormat="1" applyFont="1" applyFill="1" applyBorder="1" applyAlignment="1" applyProtection="1">
      <alignment horizontal="left" vertical="center" wrapText="1"/>
      <protection locked="0"/>
    </xf>
    <xf numFmtId="0" fontId="7" fillId="0" borderId="54" xfId="0" applyNumberFormat="1" applyFont="1" applyFill="1" applyBorder="1" applyAlignment="1" applyProtection="1">
      <alignment horizontal="left" vertical="center" wrapText="1"/>
      <protection locked="0"/>
    </xf>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applyAlignment="1" applyProtection="1">
      <alignment vertical="top"/>
    </xf>
    <xf numFmtId="0" fontId="23" fillId="0" borderId="0" xfId="0" applyFont="1" applyAlignment="1" applyProtection="1">
      <alignment vertical="center"/>
    </xf>
    <xf numFmtId="0" fontId="23" fillId="0" borderId="0" xfId="0" applyFont="1" applyAlignment="1" applyProtection="1">
      <alignment horizontal="center" vertical="center" wrapText="1"/>
    </xf>
    <xf numFmtId="0" fontId="23" fillId="0" borderId="0" xfId="0" applyFont="1" applyProtection="1"/>
    <xf numFmtId="0" fontId="24" fillId="5" borderId="7" xfId="0" applyFont="1" applyFill="1" applyBorder="1" applyAlignment="1" applyProtection="1">
      <alignment vertical="center"/>
    </xf>
    <xf numFmtId="0" fontId="24" fillId="5" borderId="8" xfId="0" applyFont="1" applyFill="1" applyBorder="1" applyAlignment="1" applyProtection="1">
      <alignment vertical="center"/>
    </xf>
    <xf numFmtId="0" fontId="24" fillId="5" borderId="6" xfId="0" applyFont="1" applyFill="1" applyBorder="1" applyAlignment="1" applyProtection="1">
      <alignment vertical="center"/>
    </xf>
    <xf numFmtId="0" fontId="23" fillId="5" borderId="9" xfId="0" applyFont="1" applyFill="1" applyBorder="1" applyAlignment="1" applyProtection="1">
      <alignment vertical="center"/>
    </xf>
    <xf numFmtId="0" fontId="23" fillId="5" borderId="10" xfId="0" applyFont="1" applyFill="1" applyBorder="1" applyAlignment="1" applyProtection="1">
      <alignment vertical="center"/>
    </xf>
    <xf numFmtId="0" fontId="23" fillId="5" borderId="11" xfId="0" applyFont="1" applyFill="1" applyBorder="1" applyAlignment="1" applyProtection="1">
      <alignment vertical="center"/>
    </xf>
    <xf numFmtId="0" fontId="24" fillId="5" borderId="12" xfId="0" applyFont="1" applyFill="1" applyBorder="1" applyAlignment="1" applyProtection="1">
      <alignment horizontal="center" vertical="center" textRotation="90" wrapText="1"/>
    </xf>
    <xf numFmtId="0" fontId="23" fillId="0" borderId="0" xfId="0" applyFont="1" applyBorder="1" applyAlignment="1" applyProtection="1">
      <alignment vertical="center"/>
    </xf>
    <xf numFmtId="0" fontId="24" fillId="0" borderId="0" xfId="0" applyFont="1" applyProtection="1"/>
    <xf numFmtId="0" fontId="23" fillId="0" borderId="31" xfId="0" applyFont="1" applyBorder="1" applyAlignment="1" applyProtection="1">
      <alignment horizontal="left" vertical="center" wrapText="1"/>
      <protection locked="0"/>
    </xf>
    <xf numFmtId="0" fontId="23" fillId="0" borderId="20"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wrapText="1"/>
      <protection locked="0" hidden="1"/>
    </xf>
    <xf numFmtId="0" fontId="25" fillId="0" borderId="19" xfId="0" applyFont="1" applyBorder="1" applyAlignment="1" applyProtection="1">
      <alignment horizontal="center" vertical="center"/>
      <protection hidden="1"/>
    </xf>
    <xf numFmtId="0" fontId="25" fillId="0" borderId="20" xfId="0" applyFont="1" applyBorder="1" applyAlignment="1" applyProtection="1">
      <alignment horizontal="center" vertical="center" wrapText="1"/>
      <protection hidden="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3" fillId="0" borderId="20" xfId="0" applyFont="1" applyBorder="1" applyAlignment="1" applyProtection="1">
      <alignment horizontal="center" vertical="center" wrapText="1"/>
    </xf>
    <xf numFmtId="0" fontId="25" fillId="0" borderId="29" xfId="0" applyFont="1" applyBorder="1" applyAlignment="1" applyProtection="1">
      <alignment horizontal="center" vertical="center" wrapText="1"/>
      <protection hidden="1"/>
    </xf>
    <xf numFmtId="0" fontId="23" fillId="0" borderId="22" xfId="0" applyFont="1" applyBorder="1" applyAlignment="1" applyProtection="1">
      <alignment horizontal="center" vertical="center" wrapText="1"/>
    </xf>
    <xf numFmtId="0" fontId="23" fillId="0" borderId="23" xfId="0" applyFont="1" applyBorder="1" applyAlignment="1" applyProtection="1">
      <alignment horizontal="center" vertical="center" wrapText="1"/>
    </xf>
    <xf numFmtId="0" fontId="23" fillId="0" borderId="39" xfId="0" applyFont="1" applyBorder="1" applyAlignment="1" applyProtection="1">
      <alignment horizontal="justify" vertical="center" wrapText="1"/>
      <protection locked="0"/>
    </xf>
    <xf numFmtId="0" fontId="23" fillId="0" borderId="10" xfId="0" applyFont="1" applyBorder="1" applyAlignment="1" applyProtection="1">
      <alignment horizontal="left" vertical="center" wrapText="1"/>
      <protection locked="0"/>
    </xf>
    <xf numFmtId="0" fontId="23" fillId="0" borderId="5" xfId="0" applyFont="1" applyBorder="1" applyAlignment="1" applyProtection="1">
      <alignment horizontal="center" vertical="center" wrapText="1"/>
      <protection hidden="1"/>
    </xf>
    <xf numFmtId="0" fontId="23" fillId="0" borderId="41" xfId="0" applyFont="1" applyBorder="1" applyAlignment="1" applyProtection="1">
      <alignment horizontal="center" vertical="center" wrapText="1"/>
      <protection locked="0" hidden="1"/>
    </xf>
    <xf numFmtId="0" fontId="25" fillId="0" borderId="41" xfId="0" applyFont="1" applyBorder="1" applyAlignment="1" applyProtection="1">
      <alignment horizontal="center" vertical="center"/>
      <protection hidden="1"/>
    </xf>
    <xf numFmtId="0" fontId="25" fillId="0" borderId="5" xfId="0" applyFont="1" applyBorder="1" applyAlignment="1" applyProtection="1">
      <alignment horizontal="center" vertical="center" wrapText="1"/>
      <protection hidden="1"/>
    </xf>
    <xf numFmtId="0" fontId="24" fillId="4" borderId="9" xfId="0" applyFont="1" applyFill="1" applyBorder="1" applyAlignment="1" applyProtection="1">
      <alignment horizontal="left" vertical="center"/>
    </xf>
    <xf numFmtId="0" fontId="24" fillId="4" borderId="10" xfId="0" applyFont="1" applyFill="1" applyBorder="1" applyAlignment="1" applyProtection="1">
      <alignment vertical="center"/>
    </xf>
    <xf numFmtId="0" fontId="23" fillId="0" borderId="28" xfId="0" applyFont="1" applyBorder="1" applyAlignment="1" applyProtection="1">
      <alignment horizontal="center" vertical="center" wrapText="1"/>
    </xf>
    <xf numFmtId="0" fontId="23" fillId="0" borderId="29" xfId="0" applyFont="1" applyBorder="1" applyAlignment="1" applyProtection="1">
      <alignment horizontal="center" vertical="center" wrapText="1"/>
    </xf>
    <xf numFmtId="0" fontId="23" fillId="0" borderId="27" xfId="0" applyFont="1" applyBorder="1" applyAlignment="1" applyProtection="1">
      <alignment horizontal="center" vertical="center" wrapText="1"/>
      <protection locked="0"/>
    </xf>
    <xf numFmtId="0" fontId="23" fillId="0" borderId="39" xfId="0" applyFont="1" applyBorder="1" applyAlignment="1" applyProtection="1">
      <alignment horizontal="center" vertical="center" wrapText="1"/>
      <protection locked="0"/>
    </xf>
    <xf numFmtId="0" fontId="24" fillId="4" borderId="38" xfId="0" applyFont="1" applyFill="1" applyBorder="1" applyAlignment="1" applyProtection="1">
      <alignment horizontal="left" vertical="center"/>
    </xf>
    <xf numFmtId="0" fontId="24" fillId="4" borderId="0" xfId="0" applyFont="1" applyFill="1" applyBorder="1" applyAlignment="1" applyProtection="1">
      <alignment vertical="center"/>
    </xf>
    <xf numFmtId="0" fontId="24" fillId="0" borderId="0" xfId="0" applyFont="1" applyBorder="1" applyProtection="1"/>
    <xf numFmtId="0" fontId="24" fillId="0" borderId="27" xfId="0" applyFont="1" applyBorder="1" applyAlignment="1" applyProtection="1">
      <alignment horizontal="justify" vertical="center" wrapText="1"/>
      <protection locked="0"/>
    </xf>
    <xf numFmtId="0" fontId="24" fillId="0" borderId="7" xfId="0" applyFont="1" applyFill="1" applyBorder="1" applyAlignment="1" applyProtection="1">
      <alignment horizontal="center" vertical="center" wrapText="1"/>
    </xf>
    <xf numFmtId="9" fontId="24" fillId="0" borderId="7" xfId="0" applyNumberFormat="1" applyFont="1" applyFill="1" applyBorder="1" applyAlignment="1" applyProtection="1">
      <alignment horizontal="center" vertical="center"/>
    </xf>
    <xf numFmtId="0" fontId="24" fillId="0" borderId="7" xfId="0" applyFont="1" applyFill="1" applyBorder="1" applyAlignment="1" applyProtection="1">
      <alignment horizontal="center" vertical="center"/>
    </xf>
    <xf numFmtId="0" fontId="23" fillId="0" borderId="0" xfId="0" applyFont="1" applyAlignment="1" applyProtection="1">
      <alignment horizontal="center" vertical="top"/>
    </xf>
    <xf numFmtId="0" fontId="23" fillId="0" borderId="0" xfId="0" applyFont="1" applyAlignment="1" applyProtection="1">
      <alignment horizontal="center" vertical="center"/>
    </xf>
    <xf numFmtId="0" fontId="23" fillId="0" borderId="0" xfId="0" applyFont="1" applyBorder="1" applyAlignment="1" applyProtection="1">
      <alignment horizontal="center" vertical="center"/>
    </xf>
    <xf numFmtId="0" fontId="23" fillId="0" borderId="0" xfId="0" applyFont="1" applyAlignment="1" applyProtection="1">
      <alignment vertical="top" wrapText="1"/>
    </xf>
    <xf numFmtId="0" fontId="23" fillId="0" borderId="0" xfId="0" applyFont="1" applyAlignment="1" applyProtection="1">
      <alignment horizontal="center"/>
    </xf>
    <xf numFmtId="0" fontId="23" fillId="4" borderId="10" xfId="0" applyFont="1" applyFill="1" applyBorder="1" applyAlignment="1" applyProtection="1">
      <alignment horizontal="right" vertical="center" indent="1"/>
    </xf>
    <xf numFmtId="0" fontId="24" fillId="4" borderId="1" xfId="0" applyFont="1" applyFill="1" applyBorder="1" applyAlignment="1" applyProtection="1">
      <alignment horizontal="left" vertical="center"/>
    </xf>
    <xf numFmtId="0" fontId="24" fillId="4" borderId="46" xfId="0" applyFont="1" applyFill="1" applyBorder="1" applyAlignment="1" applyProtection="1">
      <alignment vertical="center"/>
    </xf>
    <xf numFmtId="0" fontId="23" fillId="4" borderId="46" xfId="0" applyFont="1" applyFill="1" applyBorder="1" applyAlignment="1" applyProtection="1">
      <alignment horizontal="right" vertical="center" indent="1"/>
    </xf>
    <xf numFmtId="9" fontId="24" fillId="4" borderId="46" xfId="0" applyNumberFormat="1" applyFont="1" applyFill="1" applyBorder="1" applyAlignment="1" applyProtection="1">
      <alignment horizontal="center" vertical="center"/>
    </xf>
    <xf numFmtId="0" fontId="23" fillId="4" borderId="1" xfId="0" applyFont="1" applyFill="1" applyBorder="1" applyAlignment="1" applyProtection="1">
      <alignment horizontal="right" vertical="center" indent="1"/>
    </xf>
    <xf numFmtId="165" fontId="24" fillId="4" borderId="13" xfId="0" applyNumberFormat="1" applyFont="1" applyFill="1" applyBorder="1" applyAlignment="1" applyProtection="1">
      <alignment horizontal="center" vertical="center"/>
    </xf>
    <xf numFmtId="9" fontId="24" fillId="4" borderId="13" xfId="0" applyNumberFormat="1" applyFont="1" applyFill="1" applyBorder="1" applyAlignment="1" applyProtection="1">
      <alignment horizontal="center" vertical="center"/>
    </xf>
    <xf numFmtId="0" fontId="23" fillId="0" borderId="18" xfId="0" applyFont="1" applyBorder="1" applyAlignment="1" applyProtection="1">
      <alignment horizontal="center" vertical="center" wrapText="1"/>
      <protection locked="0" hidden="1"/>
    </xf>
    <xf numFmtId="165" fontId="24" fillId="4" borderId="11" xfId="0" applyNumberFormat="1" applyFont="1" applyFill="1" applyBorder="1" applyAlignment="1" applyProtection="1">
      <alignment horizontal="center" vertical="center"/>
    </xf>
    <xf numFmtId="9" fontId="24" fillId="4" borderId="11" xfId="0" applyNumberFormat="1" applyFont="1" applyFill="1" applyBorder="1" applyAlignment="1" applyProtection="1">
      <alignment horizontal="center" vertical="center"/>
    </xf>
    <xf numFmtId="0" fontId="23" fillId="0" borderId="28" xfId="0" applyFont="1" applyBorder="1" applyAlignment="1" applyProtection="1">
      <alignment horizontal="left" vertical="center" wrapText="1"/>
    </xf>
    <xf numFmtId="0" fontId="23" fillId="4" borderId="28" xfId="0" applyFont="1" applyFill="1" applyBorder="1" applyAlignment="1" applyProtection="1">
      <alignment horizontal="center" vertical="center" wrapText="1"/>
      <protection locked="0"/>
    </xf>
    <xf numFmtId="0" fontId="23" fillId="6" borderId="28" xfId="0" applyFont="1" applyFill="1" applyBorder="1" applyAlignment="1" applyProtection="1">
      <alignment horizontal="justify" vertical="center" wrapText="1"/>
      <protection locked="0"/>
    </xf>
    <xf numFmtId="0" fontId="23" fillId="0" borderId="28" xfId="0" applyFont="1" applyBorder="1" applyAlignment="1" applyProtection="1">
      <alignment horizontal="center" vertical="center" wrapText="1"/>
      <protection locked="0"/>
    </xf>
    <xf numFmtId="0" fontId="23" fillId="0" borderId="28" xfId="0" applyFont="1" applyBorder="1" applyAlignment="1" applyProtection="1">
      <alignment horizontal="left" vertical="center" wrapText="1"/>
      <protection locked="0"/>
    </xf>
    <xf numFmtId="0" fontId="23" fillId="0" borderId="28" xfId="0" applyFont="1" applyBorder="1" applyAlignment="1" applyProtection="1">
      <alignment horizontal="justify" vertical="center" wrapText="1"/>
      <protection locked="0"/>
    </xf>
    <xf numFmtId="0" fontId="23" fillId="0" borderId="45" xfId="0" applyFont="1" applyBorder="1" applyAlignment="1" applyProtection="1">
      <alignment horizontal="left" vertical="center" wrapText="1"/>
    </xf>
    <xf numFmtId="0" fontId="23" fillId="4" borderId="45" xfId="0" applyFont="1" applyFill="1" applyBorder="1" applyAlignment="1" applyProtection="1">
      <alignment horizontal="center" vertical="center" wrapText="1"/>
      <protection locked="0"/>
    </xf>
    <xf numFmtId="0" fontId="23" fillId="6" borderId="45" xfId="0" applyFont="1" applyFill="1" applyBorder="1" applyAlignment="1" applyProtection="1">
      <alignment horizontal="justify" vertical="center" wrapText="1"/>
      <protection locked="0"/>
    </xf>
    <xf numFmtId="0" fontId="23" fillId="0" borderId="45" xfId="0" applyFont="1" applyBorder="1" applyAlignment="1" applyProtection="1">
      <alignment horizontal="center" vertical="center" wrapText="1"/>
      <protection locked="0"/>
    </xf>
    <xf numFmtId="0" fontId="23" fillId="0" borderId="45" xfId="0" applyFont="1" applyBorder="1" applyAlignment="1" applyProtection="1">
      <alignment horizontal="left" vertical="center" wrapText="1"/>
      <protection locked="0"/>
    </xf>
    <xf numFmtId="0" fontId="23" fillId="0" borderId="3" xfId="0" applyFont="1" applyBorder="1" applyAlignment="1" applyProtection="1">
      <alignment horizontal="center" vertical="center" wrapText="1"/>
      <protection hidden="1"/>
    </xf>
    <xf numFmtId="0" fontId="23" fillId="0" borderId="29" xfId="0" applyFont="1" applyBorder="1" applyAlignment="1" applyProtection="1">
      <alignment horizontal="center" vertical="center" wrapText="1"/>
      <protection hidden="1"/>
    </xf>
    <xf numFmtId="0" fontId="23" fillId="0" borderId="30" xfId="0" applyFont="1" applyBorder="1" applyAlignment="1" applyProtection="1">
      <alignment horizontal="left" vertical="center" wrapText="1"/>
    </xf>
    <xf numFmtId="0" fontId="23" fillId="4" borderId="30" xfId="0" applyFont="1" applyFill="1" applyBorder="1" applyAlignment="1" applyProtection="1">
      <alignment horizontal="center" vertical="center" wrapText="1"/>
      <protection locked="0"/>
    </xf>
    <xf numFmtId="0" fontId="23" fillId="0" borderId="30" xfId="0" applyFont="1" applyBorder="1" applyAlignment="1" applyProtection="1">
      <alignment horizontal="justify" vertical="center" wrapText="1"/>
      <protection locked="0"/>
    </xf>
    <xf numFmtId="0" fontId="23" fillId="0" borderId="30" xfId="0" applyFont="1" applyBorder="1" applyAlignment="1" applyProtection="1">
      <alignment horizontal="center" vertical="center" wrapText="1"/>
      <protection locked="0"/>
    </xf>
    <xf numFmtId="0" fontId="23" fillId="0" borderId="30" xfId="0" applyFont="1" applyBorder="1" applyAlignment="1" applyProtection="1">
      <alignment horizontal="left" vertical="center" wrapText="1"/>
      <protection locked="0"/>
    </xf>
    <xf numFmtId="9" fontId="27" fillId="4" borderId="13" xfId="0" applyNumberFormat="1" applyFont="1" applyFill="1" applyBorder="1" applyAlignment="1" applyProtection="1">
      <alignment horizontal="center" vertical="center"/>
    </xf>
    <xf numFmtId="165" fontId="27" fillId="4" borderId="13" xfId="0" applyNumberFormat="1" applyFont="1" applyFill="1" applyBorder="1" applyAlignment="1" applyProtection="1">
      <alignment horizontal="center" vertical="center"/>
    </xf>
    <xf numFmtId="165" fontId="27" fillId="4" borderId="11" xfId="0" applyNumberFormat="1" applyFont="1" applyFill="1" applyBorder="1" applyAlignment="1" applyProtection="1">
      <alignment horizontal="center" vertical="center"/>
    </xf>
    <xf numFmtId="0" fontId="27" fillId="4" borderId="9" xfId="0" applyFont="1" applyFill="1" applyBorder="1" applyAlignment="1" applyProtection="1">
      <alignment horizontal="right" vertical="center" wrapText="1" indent="1"/>
      <protection locked="0"/>
    </xf>
    <xf numFmtId="9" fontId="27" fillId="4" borderId="11" xfId="0" applyNumberFormat="1" applyFont="1" applyFill="1" applyBorder="1" applyAlignment="1" applyProtection="1">
      <alignment horizontal="center" vertical="center"/>
    </xf>
    <xf numFmtId="0" fontId="24" fillId="0" borderId="0" xfId="0" applyFont="1" applyFill="1" applyBorder="1" applyAlignment="1" applyProtection="1">
      <alignment horizontal="center" vertical="center" wrapText="1"/>
    </xf>
    <xf numFmtId="9" fontId="24"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3" fillId="4" borderId="38" xfId="0" applyFont="1" applyFill="1" applyBorder="1" applyAlignment="1" applyProtection="1">
      <alignment horizontal="right" vertical="center" indent="1"/>
    </xf>
    <xf numFmtId="165" fontId="24" fillId="4" borderId="50" xfId="0" applyNumberFormat="1" applyFont="1" applyFill="1" applyBorder="1" applyAlignment="1" applyProtection="1">
      <alignment horizontal="center" vertical="center"/>
    </xf>
    <xf numFmtId="9" fontId="24" fillId="4" borderId="50" xfId="0" applyNumberFormat="1" applyFont="1" applyFill="1" applyBorder="1" applyAlignment="1" applyProtection="1">
      <alignment horizontal="center" vertical="center"/>
    </xf>
    <xf numFmtId="0" fontId="23" fillId="0" borderId="40" xfId="0" applyFont="1" applyBorder="1" applyAlignment="1" applyProtection="1">
      <alignment horizontal="center" vertical="center" wrapText="1"/>
      <protection locked="0" hidden="1"/>
    </xf>
    <xf numFmtId="0" fontId="23" fillId="0" borderId="45" xfId="0" applyFont="1" applyBorder="1" applyAlignment="1" applyProtection="1">
      <alignment horizontal="justify" vertical="center" wrapText="1"/>
      <protection locked="0"/>
    </xf>
    <xf numFmtId="0" fontId="23" fillId="0" borderId="2" xfId="0" applyFont="1" applyBorder="1" applyAlignment="1" applyProtection="1">
      <alignment horizontal="center" vertical="center" wrapText="1"/>
      <protection locked="0" hidden="1"/>
    </xf>
    <xf numFmtId="0" fontId="23" fillId="0" borderId="45" xfId="0" applyFont="1" applyBorder="1" applyAlignment="1" applyProtection="1">
      <alignment horizontal="center" vertical="center" wrapText="1"/>
      <protection locked="0" hidden="1"/>
    </xf>
    <xf numFmtId="0" fontId="25" fillId="0" borderId="45" xfId="0" applyFont="1" applyBorder="1" applyAlignment="1" applyProtection="1">
      <alignment horizontal="center" vertical="center"/>
      <protection hidden="1"/>
    </xf>
    <xf numFmtId="0" fontId="25" fillId="0" borderId="3" xfId="0" applyFont="1" applyBorder="1" applyAlignment="1" applyProtection="1">
      <alignment horizontal="center" vertical="center" wrapText="1"/>
      <protection hidden="1"/>
    </xf>
    <xf numFmtId="0" fontId="23" fillId="0" borderId="49" xfId="0" applyFont="1" applyBorder="1" applyAlignment="1" applyProtection="1">
      <alignment horizontal="center" vertical="center" wrapText="1"/>
      <protection hidden="1"/>
    </xf>
    <xf numFmtId="0" fontId="23" fillId="0" borderId="36" xfId="0" applyFont="1" applyBorder="1" applyAlignment="1" applyProtection="1">
      <alignment horizontal="center" vertical="center" wrapText="1"/>
      <protection hidden="1"/>
    </xf>
    <xf numFmtId="0" fontId="23" fillId="0" borderId="48"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locked="0" hidden="1"/>
    </xf>
    <xf numFmtId="0" fontId="25" fillId="0" borderId="28" xfId="0" applyFont="1" applyBorder="1" applyAlignment="1" applyProtection="1">
      <alignment horizontal="center" vertical="center"/>
      <protection hidden="1"/>
    </xf>
    <xf numFmtId="0" fontId="23" fillId="0" borderId="17" xfId="0" applyFont="1" applyBorder="1" applyAlignment="1" applyProtection="1">
      <alignment horizontal="center" vertical="center" wrapText="1"/>
      <protection locked="0" hidden="1"/>
    </xf>
    <xf numFmtId="0" fontId="23" fillId="0" borderId="4" xfId="0" applyFont="1" applyBorder="1" applyAlignment="1" applyProtection="1">
      <alignment horizontal="center" vertical="center" wrapText="1"/>
      <protection locked="0" hidden="1"/>
    </xf>
    <xf numFmtId="0" fontId="23" fillId="0" borderId="30" xfId="0" applyFont="1" applyBorder="1" applyAlignment="1" applyProtection="1">
      <alignment horizontal="center" vertical="center" wrapText="1"/>
      <protection locked="0" hidden="1"/>
    </xf>
    <xf numFmtId="0" fontId="25" fillId="0" borderId="30" xfId="0" applyFont="1" applyBorder="1" applyAlignment="1" applyProtection="1">
      <alignment horizontal="center" vertical="center"/>
      <protection hidden="1"/>
    </xf>
    <xf numFmtId="0" fontId="23" fillId="0" borderId="27" xfId="0" applyFont="1" applyBorder="1" applyAlignment="1" applyProtection="1">
      <alignment horizontal="center" vertical="center" wrapText="1"/>
      <protection locked="0" hidden="1"/>
    </xf>
    <xf numFmtId="0" fontId="24" fillId="0" borderId="28" xfId="0" applyFont="1" applyBorder="1" applyAlignment="1" applyProtection="1">
      <alignment horizontal="justify" vertical="center" wrapText="1"/>
      <protection locked="0"/>
    </xf>
    <xf numFmtId="0" fontId="24" fillId="0" borderId="45" xfId="0" applyFont="1" applyBorder="1" applyAlignment="1" applyProtection="1">
      <alignment horizontal="justify" vertical="center" wrapText="1"/>
      <protection locked="0"/>
    </xf>
    <xf numFmtId="0" fontId="23" fillId="0" borderId="22" xfId="0" applyFont="1" applyBorder="1" applyAlignment="1" applyProtection="1">
      <alignment horizontal="left" vertical="center" wrapText="1"/>
    </xf>
    <xf numFmtId="0" fontId="23" fillId="4" borderId="22" xfId="0" applyFont="1" applyFill="1" applyBorder="1" applyAlignment="1" applyProtection="1">
      <alignment horizontal="center" vertical="center" wrapText="1"/>
      <protection locked="0"/>
    </xf>
    <xf numFmtId="0" fontId="23" fillId="0" borderId="22" xfId="0" applyFont="1" applyBorder="1" applyAlignment="1" applyProtection="1">
      <alignment horizontal="justify" vertical="center" wrapText="1"/>
      <protection locked="0"/>
    </xf>
    <xf numFmtId="0" fontId="23" fillId="0" borderId="22"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xf>
    <xf numFmtId="0" fontId="23" fillId="0" borderId="45" xfId="0" applyFont="1" applyBorder="1" applyAlignment="1" applyProtection="1">
      <alignment horizontal="center" vertical="center" wrapText="1"/>
    </xf>
    <xf numFmtId="0" fontId="23" fillId="0" borderId="3" xfId="0" applyFont="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29" xfId="0" applyFont="1" applyBorder="1" applyAlignment="1" applyProtection="1">
      <alignment horizontal="center" vertical="center"/>
    </xf>
    <xf numFmtId="0" fontId="23" fillId="0" borderId="4" xfId="0" applyFont="1" applyBorder="1" applyAlignment="1" applyProtection="1">
      <alignment horizontal="center" vertical="center" wrapText="1"/>
    </xf>
    <xf numFmtId="0" fontId="23" fillId="0" borderId="30" xfId="0" applyFont="1" applyBorder="1" applyAlignment="1" applyProtection="1">
      <alignment horizontal="center" vertical="center" wrapText="1"/>
    </xf>
    <xf numFmtId="0" fontId="23" fillId="0" borderId="5" xfId="0" applyFont="1" applyBorder="1" applyAlignment="1" applyProtection="1">
      <alignment horizontal="center" vertical="center"/>
    </xf>
    <xf numFmtId="0" fontId="23" fillId="0" borderId="59" xfId="0" applyFont="1" applyBorder="1" applyAlignment="1" applyProtection="1">
      <alignment horizontal="center" vertical="center" wrapText="1"/>
    </xf>
    <xf numFmtId="0" fontId="23" fillId="0" borderId="39" xfId="0" applyFont="1" applyBorder="1" applyAlignment="1" applyProtection="1">
      <alignment horizontal="center" vertical="center" wrapText="1"/>
    </xf>
    <xf numFmtId="0" fontId="23" fillId="0" borderId="59" xfId="0" applyFont="1" applyBorder="1" applyAlignment="1" applyProtection="1">
      <alignment horizontal="justify" vertical="center" wrapText="1"/>
      <protection locked="0"/>
    </xf>
    <xf numFmtId="0" fontId="23" fillId="0" borderId="59" xfId="0" applyFont="1" applyBorder="1" applyAlignment="1" applyProtection="1">
      <alignment horizontal="center" vertical="center" wrapText="1"/>
      <protection locked="0"/>
    </xf>
    <xf numFmtId="0" fontId="23" fillId="0" borderId="15" xfId="0" applyFont="1" applyBorder="1" applyAlignment="1" applyProtection="1">
      <alignment horizontal="left" vertical="center" wrapText="1"/>
      <protection locked="0"/>
    </xf>
    <xf numFmtId="0" fontId="23" fillId="0" borderId="42" xfId="0" applyFont="1" applyBorder="1" applyAlignment="1" applyProtection="1">
      <alignment horizontal="center" vertical="center" wrapText="1"/>
      <protection hidden="1"/>
    </xf>
    <xf numFmtId="0" fontId="24" fillId="0" borderId="30" xfId="0" applyFont="1" applyBorder="1" applyAlignment="1" applyProtection="1">
      <alignment horizontal="justify" vertical="center" wrapText="1"/>
      <protection locked="0"/>
    </xf>
    <xf numFmtId="0" fontId="24" fillId="0" borderId="22" xfId="0" applyFont="1" applyBorder="1" applyAlignment="1" applyProtection="1">
      <alignment horizontal="justify" vertical="center" wrapText="1"/>
      <protection locked="0"/>
    </xf>
    <xf numFmtId="0" fontId="27" fillId="4" borderId="6" xfId="0" quotePrefix="1" applyFont="1" applyFill="1" applyBorder="1" applyAlignment="1" applyProtection="1">
      <alignment horizontal="left" vertical="center"/>
    </xf>
    <xf numFmtId="0" fontId="27" fillId="4" borderId="7" xfId="0" applyFont="1" applyFill="1" applyBorder="1" applyAlignment="1" applyProtection="1">
      <alignment vertical="center"/>
    </xf>
    <xf numFmtId="0" fontId="27" fillId="4" borderId="38" xfId="0" quotePrefix="1" applyFont="1" applyFill="1" applyBorder="1" applyAlignment="1" applyProtection="1">
      <alignment horizontal="left" vertical="center"/>
    </xf>
    <xf numFmtId="0" fontId="27" fillId="4" borderId="0" xfId="0" applyFont="1" applyFill="1" applyBorder="1" applyAlignment="1" applyProtection="1">
      <alignment vertical="center"/>
    </xf>
    <xf numFmtId="0" fontId="23" fillId="4" borderId="16" xfId="0" applyFont="1" applyFill="1" applyBorder="1" applyAlignment="1" applyProtection="1">
      <alignment horizontal="center" vertical="center" wrapText="1"/>
      <protection locked="0"/>
    </xf>
    <xf numFmtId="0" fontId="23" fillId="4" borderId="26" xfId="0" applyFont="1" applyFill="1" applyBorder="1" applyAlignment="1" applyProtection="1">
      <alignment horizontal="center" vertical="center" wrapText="1"/>
      <protection locked="0"/>
    </xf>
    <xf numFmtId="0" fontId="23" fillId="4" borderId="60" xfId="0" applyFont="1" applyFill="1" applyBorder="1" applyAlignment="1" applyProtection="1">
      <alignment horizontal="center" vertical="center" wrapText="1"/>
      <protection locked="0"/>
    </xf>
    <xf numFmtId="0" fontId="27" fillId="4" borderId="1" xfId="0" quotePrefix="1" applyFont="1" applyFill="1" applyBorder="1" applyAlignment="1" applyProtection="1">
      <alignment horizontal="left" vertical="center"/>
    </xf>
    <xf numFmtId="0" fontId="27" fillId="4" borderId="46" xfId="0" applyFont="1" applyFill="1" applyBorder="1" applyAlignment="1" applyProtection="1">
      <alignment vertical="center"/>
    </xf>
    <xf numFmtId="49" fontId="23" fillId="0" borderId="0" xfId="0" applyNumberFormat="1" applyFont="1" applyAlignment="1" applyProtection="1">
      <alignment horizontal="left" vertical="center"/>
    </xf>
    <xf numFmtId="0" fontId="23" fillId="0" borderId="0" xfId="0" applyFont="1" applyAlignment="1" applyProtection="1">
      <alignment horizontal="left" vertical="center"/>
    </xf>
    <xf numFmtId="0" fontId="24" fillId="7" borderId="7" xfId="0" applyFont="1" applyFill="1" applyBorder="1" applyAlignment="1" applyProtection="1">
      <alignment vertical="center"/>
    </xf>
    <xf numFmtId="0" fontId="24" fillId="7" borderId="8" xfId="0" applyFont="1" applyFill="1" applyBorder="1" applyAlignment="1" applyProtection="1">
      <alignment vertical="center"/>
    </xf>
    <xf numFmtId="0" fontId="24" fillId="7" borderId="12" xfId="0" applyFont="1" applyFill="1" applyBorder="1" applyAlignment="1" applyProtection="1">
      <alignment horizontal="center" vertical="center" textRotation="90" wrapText="1"/>
    </xf>
    <xf numFmtId="0" fontId="24" fillId="7" borderId="10" xfId="0" applyFont="1" applyFill="1" applyBorder="1" applyAlignment="1" applyProtection="1">
      <alignment vertical="center"/>
    </xf>
    <xf numFmtId="0" fontId="24" fillId="7" borderId="11" xfId="0" applyFont="1" applyFill="1" applyBorder="1" applyAlignment="1" applyProtection="1">
      <alignment vertical="center"/>
    </xf>
    <xf numFmtId="49" fontId="24" fillId="7" borderId="9" xfId="0" applyNumberFormat="1" applyFont="1" applyFill="1" applyBorder="1" applyAlignment="1" applyProtection="1">
      <alignment vertical="center"/>
    </xf>
    <xf numFmtId="0" fontId="24" fillId="7" borderId="0" xfId="0" applyFont="1" applyFill="1" applyBorder="1" applyAlignment="1" applyProtection="1">
      <alignment vertical="center"/>
    </xf>
    <xf numFmtId="0" fontId="24" fillId="7" borderId="50" xfId="0" applyFont="1" applyFill="1" applyBorder="1" applyAlignment="1" applyProtection="1">
      <alignment vertical="center"/>
    </xf>
    <xf numFmtId="0" fontId="24" fillId="7" borderId="33" xfId="0" applyFont="1" applyFill="1" applyBorder="1" applyAlignment="1" applyProtection="1">
      <alignment horizontal="center" vertical="center" textRotation="90" wrapText="1"/>
    </xf>
    <xf numFmtId="0" fontId="24" fillId="7" borderId="10" xfId="0" applyFont="1" applyFill="1" applyBorder="1" applyAlignment="1" applyProtection="1">
      <alignment horizontal="center" vertical="center"/>
    </xf>
    <xf numFmtId="0" fontId="24" fillId="7" borderId="6" xfId="0" applyFont="1" applyFill="1" applyBorder="1" applyAlignment="1" applyProtection="1">
      <alignment horizontal="center" vertical="center" textRotation="90" wrapText="1"/>
    </xf>
    <xf numFmtId="0" fontId="24" fillId="7" borderId="28" xfId="0" applyFont="1" applyFill="1" applyBorder="1" applyAlignment="1" applyProtection="1">
      <alignment horizontal="center" vertical="center"/>
    </xf>
    <xf numFmtId="0" fontId="24" fillId="7" borderId="8" xfId="0" applyFont="1" applyFill="1" applyBorder="1" applyAlignment="1" applyProtection="1">
      <alignment horizontal="center" vertical="center" textRotation="90" wrapText="1"/>
    </xf>
    <xf numFmtId="0" fontId="24" fillId="7" borderId="13" xfId="0" applyFont="1" applyFill="1" applyBorder="1" applyAlignment="1" applyProtection="1">
      <alignment horizontal="center" vertical="center" textRotation="90" wrapText="1"/>
    </xf>
    <xf numFmtId="0" fontId="23" fillId="0" borderId="45" xfId="0" applyFont="1" applyBorder="1" applyAlignment="1" applyProtection="1">
      <alignment horizontal="left" vertical="center" wrapText="1" readingOrder="1"/>
      <protection locked="0"/>
    </xf>
    <xf numFmtId="0" fontId="23" fillId="0" borderId="28" xfId="0" applyFont="1" applyBorder="1" applyAlignment="1" applyProtection="1">
      <alignment horizontal="left" vertical="center" wrapText="1" readingOrder="1"/>
      <protection locked="0"/>
    </xf>
    <xf numFmtId="0" fontId="23" fillId="0" borderId="30" xfId="0" applyFont="1" applyBorder="1" applyAlignment="1" applyProtection="1">
      <alignment horizontal="left" vertical="center" wrapText="1" readingOrder="1"/>
      <protection locked="0"/>
    </xf>
    <xf numFmtId="0" fontId="23" fillId="0" borderId="19" xfId="0" applyFont="1" applyBorder="1" applyAlignment="1" applyProtection="1">
      <alignment horizontal="center" vertical="center"/>
    </xf>
    <xf numFmtId="0" fontId="23" fillId="0" borderId="0" xfId="0" applyFont="1" applyBorder="1" applyProtection="1"/>
    <xf numFmtId="0" fontId="24" fillId="0" borderId="0" xfId="0" applyFont="1" applyBorder="1" applyAlignment="1" applyProtection="1">
      <alignment horizontal="center" vertical="center" wrapText="1"/>
    </xf>
    <xf numFmtId="2" fontId="24" fillId="0" borderId="0" xfId="0" applyNumberFormat="1" applyFont="1" applyBorder="1" applyAlignment="1" applyProtection="1">
      <alignment horizontal="center" vertical="center"/>
    </xf>
    <xf numFmtId="2" fontId="23" fillId="0" borderId="0" xfId="0" applyNumberFormat="1" applyFont="1" applyAlignment="1" applyProtection="1">
      <alignment horizontal="center" vertical="center"/>
    </xf>
    <xf numFmtId="0" fontId="23" fillId="0" borderId="0" xfId="0" applyFont="1" applyAlignment="1" applyProtection="1">
      <alignment vertical="center" wrapText="1"/>
    </xf>
    <xf numFmtId="0" fontId="23" fillId="0" borderId="0" xfId="0" applyFont="1" applyFill="1" applyProtection="1"/>
    <xf numFmtId="49" fontId="23" fillId="0" borderId="0" xfId="0" applyNumberFormat="1" applyFont="1" applyFill="1" applyAlignment="1" applyProtection="1">
      <alignment horizontal="left" vertical="center"/>
    </xf>
    <xf numFmtId="0" fontId="23" fillId="0" borderId="0" xfId="0" applyFont="1" applyFill="1" applyAlignment="1" applyProtection="1">
      <alignment horizontal="center" vertical="center" wrapText="1"/>
    </xf>
    <xf numFmtId="0" fontId="23" fillId="0" borderId="0" xfId="0" applyFont="1" applyFill="1" applyBorder="1" applyProtection="1"/>
    <xf numFmtId="0" fontId="24" fillId="9" borderId="7" xfId="0" applyFont="1" applyFill="1" applyBorder="1" applyAlignment="1" applyProtection="1">
      <alignment vertical="center" wrapText="1"/>
    </xf>
    <xf numFmtId="0" fontId="24" fillId="9" borderId="7" xfId="0" applyFont="1" applyFill="1" applyBorder="1" applyAlignment="1" applyProtection="1">
      <alignment vertical="center"/>
    </xf>
    <xf numFmtId="0" fontId="24" fillId="9" borderId="8" xfId="0" applyFont="1" applyFill="1" applyBorder="1" applyAlignment="1" applyProtection="1">
      <alignment vertical="center"/>
    </xf>
    <xf numFmtId="0" fontId="23" fillId="9" borderId="10" xfId="0" applyFont="1" applyFill="1" applyBorder="1" applyAlignment="1" applyProtection="1">
      <alignment vertical="center"/>
    </xf>
    <xf numFmtId="0" fontId="24" fillId="9" borderId="10" xfId="0" applyFont="1" applyFill="1" applyBorder="1" applyAlignment="1" applyProtection="1">
      <alignment vertical="center" wrapText="1"/>
    </xf>
    <xf numFmtId="0" fontId="24" fillId="9" borderId="10" xfId="0" applyFont="1" applyFill="1" applyBorder="1" applyAlignment="1" applyProtection="1">
      <alignment vertical="center"/>
    </xf>
    <xf numFmtId="0" fontId="24" fillId="9" borderId="11" xfId="0" applyFont="1" applyFill="1" applyBorder="1" applyAlignment="1" applyProtection="1">
      <alignment vertical="center"/>
    </xf>
    <xf numFmtId="0" fontId="23" fillId="9" borderId="11" xfId="0" applyFont="1" applyFill="1" applyBorder="1" applyAlignment="1" applyProtection="1">
      <alignment vertical="center"/>
    </xf>
    <xf numFmtId="0" fontId="24" fillId="9" borderId="1" xfId="0" applyFont="1" applyFill="1" applyBorder="1" applyAlignment="1" applyProtection="1">
      <alignment vertical="center"/>
    </xf>
    <xf numFmtId="0" fontId="24" fillId="9" borderId="46" xfId="0" applyFont="1" applyFill="1" applyBorder="1" applyAlignment="1" applyProtection="1">
      <alignment vertical="center"/>
    </xf>
    <xf numFmtId="0" fontId="24" fillId="9" borderId="13" xfId="0" applyFont="1" applyFill="1" applyBorder="1" applyAlignment="1" applyProtection="1">
      <alignment vertical="center"/>
    </xf>
    <xf numFmtId="0" fontId="23" fillId="0" borderId="0" xfId="0" applyFont="1" applyFill="1" applyBorder="1" applyAlignment="1" applyProtection="1">
      <alignment vertical="center"/>
    </xf>
    <xf numFmtId="0" fontId="24" fillId="9" borderId="53" xfId="0" applyFont="1" applyFill="1" applyBorder="1" applyAlignment="1" applyProtection="1">
      <alignment horizontal="center" vertical="center" textRotation="90"/>
    </xf>
    <xf numFmtId="0" fontId="24" fillId="9" borderId="52" xfId="0" applyFont="1" applyFill="1" applyBorder="1" applyAlignment="1" applyProtection="1">
      <alignment horizontal="center" vertical="center" wrapText="1"/>
    </xf>
    <xf numFmtId="0" fontId="24" fillId="9" borderId="53" xfId="0" applyFont="1" applyFill="1" applyBorder="1" applyAlignment="1" applyProtection="1">
      <alignment horizontal="center" vertical="center" textRotation="90" wrapText="1"/>
    </xf>
    <xf numFmtId="0" fontId="24" fillId="9" borderId="54" xfId="0" applyFont="1" applyFill="1" applyBorder="1" applyAlignment="1" applyProtection="1">
      <alignment horizontal="center" vertical="center" textRotation="90" wrapText="1"/>
    </xf>
    <xf numFmtId="0" fontId="24" fillId="9" borderId="13" xfId="0" applyFont="1" applyFill="1" applyBorder="1" applyAlignment="1" applyProtection="1">
      <alignment horizontal="center" vertical="center" textRotation="90" wrapText="1"/>
    </xf>
    <xf numFmtId="0" fontId="24" fillId="9" borderId="12" xfId="0" applyFont="1" applyFill="1" applyBorder="1" applyAlignment="1" applyProtection="1">
      <alignment horizontal="center" vertical="center" textRotation="90" wrapText="1"/>
    </xf>
    <xf numFmtId="0" fontId="23" fillId="0" borderId="28" xfId="0" applyFont="1" applyFill="1" applyBorder="1" applyAlignment="1" applyProtection="1">
      <alignment horizontal="left" vertical="center" wrapText="1"/>
      <protection locked="0"/>
    </xf>
    <xf numFmtId="0" fontId="23" fillId="0" borderId="27" xfId="0" applyFont="1" applyFill="1" applyBorder="1" applyAlignment="1" applyProtection="1">
      <alignment horizontal="center" vertical="center" wrapText="1"/>
    </xf>
    <xf numFmtId="0" fontId="23" fillId="0" borderId="28" xfId="0" applyFont="1" applyFill="1" applyBorder="1" applyAlignment="1" applyProtection="1">
      <alignment horizontal="center" vertical="center" wrapText="1"/>
    </xf>
    <xf numFmtId="0" fontId="23" fillId="0" borderId="29" xfId="0" applyFont="1" applyFill="1" applyBorder="1" applyAlignment="1" applyProtection="1">
      <alignment horizontal="center" vertical="center" wrapText="1"/>
    </xf>
    <xf numFmtId="0" fontId="23" fillId="0" borderId="30" xfId="0" applyFont="1" applyFill="1" applyBorder="1" applyAlignment="1" applyProtection="1">
      <alignment horizontal="left" vertical="center" wrapText="1"/>
      <protection locked="0"/>
    </xf>
    <xf numFmtId="0" fontId="23" fillId="0" borderId="19" xfId="0" applyFont="1" applyBorder="1" applyAlignment="1" applyProtection="1">
      <alignment horizontal="left" vertical="center" wrapText="1"/>
      <protection locked="0"/>
    </xf>
    <xf numFmtId="0" fontId="23" fillId="0" borderId="18"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39" xfId="0" applyFont="1" applyFill="1" applyBorder="1" applyAlignment="1" applyProtection="1">
      <alignment horizontal="center" vertical="center" wrapText="1"/>
    </xf>
    <xf numFmtId="0" fontId="23" fillId="0" borderId="30"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23" fillId="0" borderId="0" xfId="0" applyFont="1" applyFill="1" applyAlignment="1" applyProtection="1">
      <alignment vertical="top" wrapText="1"/>
    </xf>
    <xf numFmtId="0" fontId="23" fillId="0" borderId="0" xfId="0" applyFont="1" applyFill="1" applyBorder="1" applyAlignment="1" applyProtection="1">
      <alignment vertical="top" wrapText="1"/>
    </xf>
    <xf numFmtId="0" fontId="23" fillId="0" borderId="0" xfId="0" applyFont="1" applyFill="1" applyAlignment="1" applyProtection="1">
      <alignment horizontal="center"/>
    </xf>
    <xf numFmtId="0" fontId="24" fillId="5" borderId="10" xfId="0" applyFont="1" applyFill="1" applyBorder="1" applyAlignment="1" applyProtection="1">
      <alignment vertical="center"/>
    </xf>
    <xf numFmtId="0" fontId="24" fillId="5" borderId="11" xfId="0" applyFont="1" applyFill="1" applyBorder="1" applyAlignment="1" applyProtection="1">
      <alignment vertical="center"/>
    </xf>
    <xf numFmtId="0" fontId="24" fillId="5" borderId="9" xfId="0" applyFont="1" applyFill="1" applyBorder="1" applyAlignment="1" applyProtection="1">
      <alignment vertical="center"/>
    </xf>
    <xf numFmtId="0" fontId="24" fillId="5" borderId="12" xfId="0" applyFont="1" applyFill="1" applyBorder="1" applyAlignment="1" applyProtection="1">
      <alignment horizontal="center" vertical="center" textRotation="90"/>
    </xf>
    <xf numFmtId="0" fontId="24" fillId="5" borderId="12" xfId="0" applyFont="1" applyFill="1" applyBorder="1" applyAlignment="1" applyProtection="1">
      <alignment horizontal="center" vertical="center" wrapText="1"/>
    </xf>
    <xf numFmtId="0" fontId="24" fillId="5" borderId="13" xfId="0" applyFont="1" applyFill="1" applyBorder="1" applyAlignment="1" applyProtection="1">
      <alignment horizontal="center" vertical="center" textRotation="90" wrapText="1"/>
    </xf>
    <xf numFmtId="0" fontId="24" fillId="12" borderId="7" xfId="0" applyFont="1" applyFill="1" applyBorder="1" applyAlignment="1" applyProtection="1">
      <alignment vertical="center" wrapText="1"/>
    </xf>
    <xf numFmtId="0" fontId="24" fillId="12" borderId="8" xfId="0" applyFont="1" applyFill="1" applyBorder="1" applyAlignment="1" applyProtection="1">
      <alignment vertical="center" wrapText="1"/>
    </xf>
    <xf numFmtId="0" fontId="24" fillId="12" borderId="10" xfId="0" applyFont="1" applyFill="1" applyBorder="1" applyAlignment="1" applyProtection="1">
      <alignment vertical="center" wrapText="1"/>
    </xf>
    <xf numFmtId="0" fontId="24" fillId="12" borderId="11" xfId="0" applyFont="1" applyFill="1" applyBorder="1" applyAlignment="1" applyProtection="1">
      <alignment vertical="center" wrapText="1"/>
    </xf>
    <xf numFmtId="0" fontId="24" fillId="12" borderId="1" xfId="0" applyFont="1" applyFill="1" applyBorder="1" applyAlignment="1" applyProtection="1">
      <alignment vertical="center" wrapText="1"/>
    </xf>
    <xf numFmtId="0" fontId="24" fillId="12" borderId="46" xfId="0" applyFont="1" applyFill="1" applyBorder="1" applyAlignment="1" applyProtection="1">
      <alignment vertical="center" wrapText="1"/>
    </xf>
    <xf numFmtId="0" fontId="24" fillId="12" borderId="13" xfId="0" applyFont="1" applyFill="1" applyBorder="1" applyAlignment="1" applyProtection="1">
      <alignment vertical="center" wrapText="1"/>
    </xf>
    <xf numFmtId="0" fontId="24" fillId="12" borderId="13" xfId="0" applyFont="1" applyFill="1" applyBorder="1" applyAlignment="1" applyProtection="1">
      <alignment horizontal="center" vertical="center" textRotation="90" wrapText="1"/>
    </xf>
    <xf numFmtId="0" fontId="24" fillId="12" borderId="12" xfId="0" applyFont="1" applyFill="1" applyBorder="1" applyAlignment="1" applyProtection="1">
      <alignment horizontal="center" vertical="center" wrapText="1"/>
    </xf>
    <xf numFmtId="0" fontId="23" fillId="0" borderId="0" xfId="0" applyFont="1" applyAlignment="1" applyProtection="1">
      <alignment horizontal="justify"/>
    </xf>
    <xf numFmtId="0" fontId="23" fillId="0" borderId="0" xfId="0" applyFont="1" applyBorder="1" applyAlignment="1" applyProtection="1">
      <alignment horizontal="center"/>
    </xf>
    <xf numFmtId="0" fontId="24" fillId="8" borderId="7" xfId="0" applyFont="1" applyFill="1" applyBorder="1" applyAlignment="1" applyProtection="1">
      <alignment vertical="center"/>
    </xf>
    <xf numFmtId="0" fontId="24" fillId="8" borderId="8" xfId="0" applyFont="1" applyFill="1" applyBorder="1" applyAlignment="1" applyProtection="1">
      <alignment vertical="center"/>
    </xf>
    <xf numFmtId="0" fontId="23" fillId="8" borderId="7" xfId="0" applyFont="1" applyFill="1" applyBorder="1" applyAlignment="1" applyProtection="1"/>
    <xf numFmtId="0" fontId="24" fillId="8" borderId="10" xfId="0" applyFont="1" applyFill="1" applyBorder="1" applyAlignment="1" applyProtection="1">
      <alignment vertical="center"/>
    </xf>
    <xf numFmtId="0" fontId="24" fillId="8" borderId="11" xfId="0" applyFont="1" applyFill="1" applyBorder="1" applyAlignment="1" applyProtection="1">
      <alignment vertical="center"/>
    </xf>
    <xf numFmtId="0" fontId="23" fillId="8" borderId="10" xfId="0" applyFont="1" applyFill="1" applyBorder="1" applyAlignment="1" applyProtection="1"/>
    <xf numFmtId="0" fontId="24" fillId="8" borderId="9" xfId="0" applyFont="1" applyFill="1" applyBorder="1" applyAlignment="1" applyProtection="1">
      <alignment horizontal="left" vertical="center"/>
    </xf>
    <xf numFmtId="0" fontId="24" fillId="8" borderId="10" xfId="0" applyFont="1" applyFill="1" applyBorder="1" applyAlignment="1" applyProtection="1">
      <alignment horizontal="left" vertical="center"/>
    </xf>
    <xf numFmtId="0" fontId="24" fillId="0" borderId="0" xfId="0" applyFont="1" applyBorder="1" applyAlignment="1" applyProtection="1">
      <alignment vertical="center"/>
    </xf>
    <xf numFmtId="0" fontId="24" fillId="8" borderId="12" xfId="0" applyFont="1" applyFill="1" applyBorder="1" applyAlignment="1" applyProtection="1">
      <alignment horizontal="center" vertical="center" textRotation="90"/>
    </xf>
    <xf numFmtId="0" fontId="24" fillId="8" borderId="13" xfId="0" applyFont="1" applyFill="1" applyBorder="1" applyAlignment="1" applyProtection="1">
      <alignment horizontal="center" vertical="center" textRotation="90" wrapText="1"/>
    </xf>
    <xf numFmtId="0" fontId="24" fillId="8" borderId="12" xfId="0" applyFont="1" applyFill="1" applyBorder="1" applyAlignment="1" applyProtection="1">
      <alignment horizontal="center" vertical="center"/>
    </xf>
    <xf numFmtId="0" fontId="24" fillId="8" borderId="12" xfId="0" applyFont="1" applyFill="1" applyBorder="1" applyAlignment="1" applyProtection="1">
      <alignment horizontal="center" vertical="center" wrapText="1"/>
    </xf>
    <xf numFmtId="0" fontId="24" fillId="8" borderId="33" xfId="0" applyFont="1" applyFill="1" applyBorder="1" applyAlignment="1" applyProtection="1">
      <alignment horizontal="center" vertical="center" textRotation="90"/>
    </xf>
    <xf numFmtId="0" fontId="24" fillId="8" borderId="33" xfId="0" applyFont="1" applyFill="1" applyBorder="1" applyAlignment="1" applyProtection="1">
      <alignment horizontal="center" vertical="center" textRotation="90" wrapText="1"/>
    </xf>
    <xf numFmtId="0" fontId="23" fillId="0" borderId="28" xfId="0" applyFont="1" applyBorder="1" applyAlignment="1" applyProtection="1">
      <alignment vertical="center" wrapText="1"/>
    </xf>
    <xf numFmtId="0" fontId="23" fillId="0" borderId="28" xfId="0" applyNumberFormat="1" applyFont="1" applyBorder="1" applyAlignment="1" applyProtection="1">
      <alignment horizontal="center" vertical="center" wrapText="1"/>
      <protection locked="0"/>
    </xf>
    <xf numFmtId="0" fontId="23" fillId="0" borderId="35" xfId="0" applyFont="1" applyBorder="1" applyAlignment="1" applyProtection="1">
      <alignment horizontal="center" vertical="center" wrapText="1"/>
    </xf>
    <xf numFmtId="0" fontId="23" fillId="0" borderId="47" xfId="0" applyFont="1" applyBorder="1" applyAlignment="1" applyProtection="1">
      <alignment horizontal="center" vertical="center" wrapText="1"/>
    </xf>
    <xf numFmtId="1" fontId="23" fillId="0" borderId="28" xfId="0" applyNumberFormat="1" applyFont="1" applyBorder="1" applyAlignment="1" applyProtection="1">
      <alignment horizontal="center" vertical="center" wrapText="1"/>
      <protection locked="0"/>
    </xf>
    <xf numFmtId="0" fontId="23" fillId="0" borderId="34" xfId="0" applyFont="1" applyBorder="1" applyAlignment="1" applyProtection="1">
      <alignment horizontal="center" vertical="center" wrapText="1"/>
    </xf>
    <xf numFmtId="0" fontId="23" fillId="0" borderId="37" xfId="0" applyFont="1" applyBorder="1" applyAlignment="1" applyProtection="1">
      <alignment horizontal="center" vertical="center" wrapText="1"/>
    </xf>
    <xf numFmtId="0" fontId="23" fillId="0" borderId="36" xfId="0" applyFont="1" applyBorder="1" applyAlignment="1" applyProtection="1">
      <alignment horizontal="center" vertical="center" wrapText="1"/>
    </xf>
    <xf numFmtId="0" fontId="23" fillId="0" borderId="48" xfId="0" applyFont="1" applyBorder="1" applyAlignment="1" applyProtection="1">
      <alignment horizontal="center" vertical="center" wrapText="1"/>
    </xf>
    <xf numFmtId="0" fontId="23" fillId="0" borderId="0" xfId="0" applyFont="1" applyAlignment="1" applyProtection="1">
      <alignment horizontal="justify" vertical="top" wrapText="1"/>
    </xf>
    <xf numFmtId="0" fontId="24" fillId="10" borderId="7" xfId="0" applyFont="1" applyFill="1" applyBorder="1" applyAlignment="1" applyProtection="1">
      <alignment vertical="center"/>
    </xf>
    <xf numFmtId="0" fontId="24" fillId="10" borderId="8" xfId="0" applyFont="1" applyFill="1" applyBorder="1" applyAlignment="1" applyProtection="1">
      <alignment vertical="center"/>
    </xf>
    <xf numFmtId="0" fontId="24" fillId="10" borderId="9" xfId="0" applyFont="1" applyFill="1" applyBorder="1" applyAlignment="1" applyProtection="1">
      <alignment vertical="center"/>
    </xf>
    <xf numFmtId="0" fontId="24" fillId="10" borderId="10" xfId="0" applyFont="1" applyFill="1" applyBorder="1" applyAlignment="1" applyProtection="1">
      <alignment vertical="center"/>
    </xf>
    <xf numFmtId="0" fontId="24" fillId="10" borderId="11" xfId="0" applyFont="1" applyFill="1" applyBorder="1" applyAlignment="1" applyProtection="1">
      <alignment vertical="center"/>
    </xf>
    <xf numFmtId="0" fontId="23" fillId="10" borderId="10" xfId="0" applyFont="1" applyFill="1" applyBorder="1" applyAlignment="1" applyProtection="1">
      <alignment vertical="center"/>
    </xf>
    <xf numFmtId="0" fontId="23" fillId="10" borderId="11" xfId="0" applyFont="1" applyFill="1" applyBorder="1" applyAlignment="1" applyProtection="1">
      <alignment vertical="center"/>
    </xf>
    <xf numFmtId="0" fontId="24" fillId="10" borderId="12" xfId="0" applyFont="1" applyFill="1" applyBorder="1" applyAlignment="1" applyProtection="1">
      <alignment horizontal="center" vertical="center" textRotation="90"/>
    </xf>
    <xf numFmtId="0" fontId="24" fillId="10" borderId="12" xfId="0" applyFont="1" applyFill="1" applyBorder="1" applyAlignment="1" applyProtection="1">
      <alignment horizontal="center" vertical="center" textRotation="90" wrapText="1"/>
    </xf>
    <xf numFmtId="0" fontId="23" fillId="0" borderId="5" xfId="0" applyFont="1" applyBorder="1" applyAlignment="1" applyProtection="1">
      <alignment horizontal="center" vertical="center" wrapText="1"/>
    </xf>
    <xf numFmtId="0" fontId="23" fillId="0" borderId="28" xfId="0" applyFont="1" applyFill="1" applyBorder="1" applyAlignment="1" applyProtection="1">
      <alignment horizontal="left" vertical="center" wrapText="1"/>
    </xf>
    <xf numFmtId="0" fontId="23" fillId="0" borderId="28" xfId="0" applyFont="1" applyFill="1" applyBorder="1" applyAlignment="1" applyProtection="1">
      <alignment horizontal="center" vertical="center" wrapText="1"/>
      <protection locked="0"/>
    </xf>
    <xf numFmtId="0" fontId="26" fillId="4" borderId="1" xfId="0" applyFont="1" applyFill="1" applyBorder="1" applyAlignment="1" applyProtection="1">
      <alignment horizontal="right" vertical="center" wrapText="1" indent="1"/>
      <protection locked="0"/>
    </xf>
    <xf numFmtId="0" fontId="23" fillId="0" borderId="45"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protection locked="0"/>
    </xf>
    <xf numFmtId="0" fontId="23" fillId="0" borderId="45" xfId="0" applyFont="1" applyFill="1" applyBorder="1" applyAlignment="1" applyProtection="1">
      <alignment horizontal="center" vertical="center" wrapText="1"/>
      <protection locked="0"/>
    </xf>
    <xf numFmtId="0" fontId="23" fillId="0" borderId="30" xfId="0" applyFont="1" applyFill="1" applyBorder="1" applyAlignment="1" applyProtection="1">
      <alignment horizontal="left" vertical="center" wrapText="1"/>
    </xf>
    <xf numFmtId="0" fontId="23" fillId="0" borderId="30" xfId="0" applyFont="1" applyFill="1" applyBorder="1" applyAlignment="1" applyProtection="1">
      <alignment horizontal="center" vertical="center" wrapText="1"/>
      <protection locked="0"/>
    </xf>
    <xf numFmtId="0" fontId="24" fillId="0" borderId="45" xfId="0" applyFont="1" applyFill="1" applyBorder="1" applyAlignment="1" applyProtection="1">
      <alignment horizontal="left" vertical="center" wrapText="1"/>
      <protection locked="0"/>
    </xf>
    <xf numFmtId="0" fontId="23" fillId="6" borderId="19" xfId="0" applyFont="1" applyFill="1" applyBorder="1" applyAlignment="1" applyProtection="1">
      <alignment horizontal="justify" vertical="center" wrapText="1"/>
      <protection locked="0"/>
    </xf>
    <xf numFmtId="0" fontId="23" fillId="11" borderId="28" xfId="0" applyFont="1" applyFill="1" applyBorder="1" applyAlignment="1" applyProtection="1">
      <alignment horizontal="left" vertical="center" wrapText="1"/>
    </xf>
    <xf numFmtId="0" fontId="23" fillId="11" borderId="45" xfId="0" applyFont="1" applyFill="1" applyBorder="1" applyAlignment="1" applyProtection="1">
      <alignment horizontal="left" vertical="center" wrapText="1"/>
    </xf>
    <xf numFmtId="0" fontId="23" fillId="11" borderId="30" xfId="0" applyFont="1" applyFill="1" applyBorder="1" applyAlignment="1" applyProtection="1">
      <alignment horizontal="left" vertical="center" wrapText="1"/>
    </xf>
    <xf numFmtId="0" fontId="23" fillId="6" borderId="30" xfId="0" applyFont="1" applyFill="1" applyBorder="1" applyAlignment="1" applyProtection="1">
      <alignment horizontal="justify" vertical="center" wrapText="1"/>
      <protection locked="0"/>
    </xf>
    <xf numFmtId="0" fontId="24" fillId="8" borderId="38" xfId="0" applyFont="1" applyFill="1" applyBorder="1" applyAlignment="1" applyProtection="1">
      <alignment horizontal="center" vertical="center" textRotation="90" wrapText="1"/>
    </xf>
    <xf numFmtId="0" fontId="23" fillId="8" borderId="6" xfId="0" applyFont="1" applyFill="1" applyBorder="1" applyAlignment="1" applyProtection="1"/>
    <xf numFmtId="0" fontId="23" fillId="8" borderId="8" xfId="0" applyFont="1" applyFill="1" applyBorder="1" applyAlignment="1" applyProtection="1"/>
    <xf numFmtId="0" fontId="24" fillId="8" borderId="9" xfId="0" applyFont="1" applyFill="1" applyBorder="1" applyAlignment="1" applyProtection="1">
      <alignment vertical="center"/>
    </xf>
    <xf numFmtId="0" fontId="23" fillId="8" borderId="11" xfId="0" applyFont="1" applyFill="1" applyBorder="1" applyAlignment="1" applyProtection="1"/>
    <xf numFmtId="0" fontId="24" fillId="8" borderId="50" xfId="0" applyFont="1" applyFill="1" applyBorder="1" applyAlignment="1" applyProtection="1">
      <alignment horizontal="center" vertical="center" textRotation="90" wrapText="1"/>
    </xf>
    <xf numFmtId="0" fontId="24" fillId="8" borderId="52" xfId="0" applyFont="1" applyFill="1" applyBorder="1" applyAlignment="1" applyProtection="1">
      <alignment horizontal="center" vertical="center" textRotation="90" wrapText="1"/>
    </xf>
    <xf numFmtId="0" fontId="24" fillId="8" borderId="1" xfId="0" applyFont="1" applyFill="1" applyBorder="1" applyAlignment="1" applyProtection="1">
      <alignment vertical="center"/>
    </xf>
    <xf numFmtId="0" fontId="23" fillId="8" borderId="46" xfId="0" applyFont="1" applyFill="1" applyBorder="1" applyAlignment="1" applyProtection="1"/>
    <xf numFmtId="0" fontId="23" fillId="8" borderId="13" xfId="0" applyFont="1" applyFill="1" applyBorder="1" applyAlignment="1" applyProtection="1"/>
    <xf numFmtId="0" fontId="24" fillId="8" borderId="1" xfId="0" applyFont="1" applyFill="1" applyBorder="1" applyAlignment="1" applyProtection="1">
      <alignment horizontal="center" vertical="center" textRotation="90" wrapText="1"/>
    </xf>
    <xf numFmtId="0" fontId="24" fillId="8" borderId="46" xfId="0" applyFont="1" applyFill="1" applyBorder="1" applyAlignment="1" applyProtection="1">
      <alignment horizontal="center" vertical="center" textRotation="90" wrapText="1"/>
    </xf>
    <xf numFmtId="0" fontId="23" fillId="0" borderId="30" xfId="0" applyNumberFormat="1" applyFont="1" applyBorder="1" applyAlignment="1" applyProtection="1">
      <alignment horizontal="center" vertical="center" wrapText="1"/>
      <protection locked="0"/>
    </xf>
    <xf numFmtId="1" fontId="23" fillId="0" borderId="45" xfId="0" applyNumberFormat="1" applyFont="1" applyBorder="1" applyAlignment="1" applyProtection="1">
      <alignment horizontal="center" vertical="center" wrapText="1"/>
      <protection locked="0"/>
    </xf>
    <xf numFmtId="1" fontId="23" fillId="0" borderId="30" xfId="0" applyNumberFormat="1" applyFont="1" applyBorder="1" applyAlignment="1" applyProtection="1">
      <alignment horizontal="center" vertical="center" wrapText="1"/>
      <protection locked="0"/>
    </xf>
    <xf numFmtId="0" fontId="23" fillId="0" borderId="22" xfId="0" applyFont="1" applyBorder="1" applyAlignment="1" applyProtection="1">
      <alignment vertical="center" wrapText="1"/>
    </xf>
    <xf numFmtId="0" fontId="24" fillId="10" borderId="33" xfId="0" applyFont="1" applyFill="1" applyBorder="1" applyAlignment="1" applyProtection="1">
      <alignment horizontal="center" vertical="center" textRotation="90"/>
    </xf>
    <xf numFmtId="0" fontId="24" fillId="10" borderId="33" xfId="0" applyFont="1" applyFill="1" applyBorder="1" applyAlignment="1" applyProtection="1">
      <alignment horizontal="center" vertical="center" wrapText="1"/>
    </xf>
    <xf numFmtId="0" fontId="23" fillId="11" borderId="19" xfId="0" applyFont="1" applyFill="1" applyBorder="1" applyAlignment="1" applyProtection="1">
      <alignment horizontal="left" vertical="center" wrapText="1"/>
    </xf>
    <xf numFmtId="0" fontId="23" fillId="4" borderId="19" xfId="0" applyFont="1" applyFill="1" applyBorder="1" applyAlignment="1" applyProtection="1">
      <alignment horizontal="center" vertical="center" wrapText="1"/>
      <protection locked="0"/>
    </xf>
    <xf numFmtId="0" fontId="23" fillId="0" borderId="19" xfId="0" applyFont="1" applyBorder="1" applyAlignment="1" applyProtection="1">
      <alignment horizontal="center" vertical="center" wrapText="1"/>
      <protection locked="0"/>
    </xf>
    <xf numFmtId="0" fontId="7" fillId="11" borderId="0" xfId="0" applyNumberFormat="1" applyFont="1" applyFill="1" applyAlignment="1" applyProtection="1">
      <alignment horizontal="left" vertical="center"/>
    </xf>
    <xf numFmtId="0" fontId="7" fillId="11" borderId="0" xfId="0" applyNumberFormat="1" applyFont="1" applyFill="1" applyAlignment="1" applyProtection="1">
      <alignment horizontal="left" vertical="center" wrapText="1"/>
    </xf>
    <xf numFmtId="0" fontId="7" fillId="11" borderId="44" xfId="0" applyNumberFormat="1" applyFont="1" applyFill="1" applyBorder="1" applyAlignment="1" applyProtection="1">
      <alignment horizontal="left" vertical="center"/>
    </xf>
    <xf numFmtId="0" fontId="7" fillId="11" borderId="54" xfId="0" applyNumberFormat="1" applyFont="1" applyFill="1" applyBorder="1" applyAlignment="1" applyProtection="1">
      <alignment horizontal="left" vertical="center" wrapText="1"/>
      <protection locked="0"/>
    </xf>
    <xf numFmtId="0" fontId="7" fillId="11" borderId="0" xfId="0" applyNumberFormat="1" applyFont="1" applyFill="1" applyBorder="1" applyAlignment="1" applyProtection="1">
      <alignment horizontal="left" vertical="center"/>
    </xf>
    <xf numFmtId="0" fontId="7" fillId="11" borderId="12" xfId="0" applyNumberFormat="1" applyFont="1" applyFill="1" applyBorder="1" applyAlignment="1" applyProtection="1">
      <alignment horizontal="left" vertical="center"/>
    </xf>
    <xf numFmtId="0" fontId="9" fillId="11" borderId="2" xfId="0" applyNumberFormat="1" applyFont="1" applyFill="1" applyBorder="1" applyAlignment="1" applyProtection="1">
      <alignment horizontal="right" vertical="center"/>
    </xf>
    <xf numFmtId="164" fontId="7" fillId="11" borderId="3" xfId="0" applyNumberFormat="1" applyFont="1" applyFill="1" applyBorder="1" applyAlignment="1" applyProtection="1">
      <alignment horizontal="left" vertical="center" wrapText="1"/>
      <protection locked="0"/>
    </xf>
    <xf numFmtId="0" fontId="9" fillId="11" borderId="17" xfId="0" applyNumberFormat="1" applyFont="1" applyFill="1" applyBorder="1" applyAlignment="1" applyProtection="1">
      <alignment horizontal="right" vertical="center"/>
    </xf>
    <xf numFmtId="164" fontId="7" fillId="11" borderId="29" xfId="0" applyNumberFormat="1" applyFont="1" applyFill="1" applyBorder="1" applyAlignment="1" applyProtection="1">
      <alignment horizontal="left" vertical="center" wrapText="1"/>
      <protection locked="0"/>
    </xf>
    <xf numFmtId="0" fontId="9" fillId="11" borderId="4" xfId="0" applyNumberFormat="1" applyFont="1" applyFill="1" applyBorder="1" applyAlignment="1" applyProtection="1">
      <alignment horizontal="right" vertical="center"/>
    </xf>
    <xf numFmtId="164" fontId="7" fillId="11" borderId="5" xfId="0" applyNumberFormat="1" applyFont="1" applyFill="1" applyBorder="1" applyAlignment="1" applyProtection="1">
      <alignment horizontal="left" vertical="center" wrapText="1"/>
      <protection locked="0"/>
    </xf>
    <xf numFmtId="0" fontId="7" fillId="11" borderId="44" xfId="0" applyNumberFormat="1" applyFont="1" applyFill="1" applyBorder="1" applyAlignment="1" applyProtection="1">
      <alignment horizontal="left" vertical="center" wrapText="1"/>
    </xf>
    <xf numFmtId="0" fontId="7" fillId="13" borderId="0" xfId="0" applyNumberFormat="1" applyFont="1" applyFill="1" applyAlignment="1" applyProtection="1">
      <alignment horizontal="left" vertical="center"/>
    </xf>
    <xf numFmtId="0" fontId="7" fillId="13" borderId="0" xfId="0" applyNumberFormat="1" applyFont="1" applyFill="1" applyAlignment="1" applyProtection="1">
      <alignment horizontal="left" vertical="center" wrapText="1"/>
    </xf>
    <xf numFmtId="0" fontId="2" fillId="13" borderId="0" xfId="0" applyNumberFormat="1" applyFont="1" applyFill="1" applyAlignment="1" applyProtection="1">
      <alignment horizontal="right" vertical="center" wrapText="1"/>
    </xf>
    <xf numFmtId="0" fontId="7" fillId="13" borderId="0" xfId="0" applyNumberFormat="1" applyFont="1" applyFill="1" applyBorder="1" applyAlignment="1" applyProtection="1">
      <alignment horizontal="left" vertical="center"/>
    </xf>
    <xf numFmtId="164" fontId="7" fillId="13" borderId="0" xfId="0" applyNumberFormat="1" applyFont="1" applyFill="1" applyBorder="1" applyAlignment="1" applyProtection="1">
      <alignment horizontal="left" vertical="center" wrapText="1"/>
      <protection locked="0"/>
    </xf>
    <xf numFmtId="0" fontId="7" fillId="0" borderId="51" xfId="0" applyNumberFormat="1" applyFont="1" applyFill="1" applyBorder="1" applyAlignment="1" applyProtection="1">
      <alignment horizontal="left" vertical="center"/>
    </xf>
    <xf numFmtId="0" fontId="7" fillId="0" borderId="62" xfId="0" applyNumberFormat="1" applyFont="1" applyFill="1" applyBorder="1" applyAlignment="1" applyProtection="1">
      <alignment horizontal="left" vertical="center" wrapText="1"/>
      <protection locked="0"/>
    </xf>
    <xf numFmtId="0" fontId="23" fillId="0" borderId="22" xfId="0" applyFont="1" applyFill="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3" xfId="0" applyFont="1" applyBorder="1" applyAlignment="1" applyProtection="1">
      <alignment horizontal="center" vertical="center" wrapText="1"/>
      <protection hidden="1"/>
    </xf>
    <xf numFmtId="0" fontId="33" fillId="0" borderId="0" xfId="2" applyFont="1" applyAlignment="1" applyProtection="1">
      <alignment horizontal="center"/>
    </xf>
    <xf numFmtId="0" fontId="33" fillId="0" borderId="0" xfId="2" applyFont="1" applyProtection="1"/>
    <xf numFmtId="0" fontId="31" fillId="0" borderId="0" xfId="2" applyNumberFormat="1" applyFont="1" applyBorder="1" applyAlignment="1" applyProtection="1">
      <alignment horizontal="center" vertical="center"/>
    </xf>
    <xf numFmtId="0" fontId="31" fillId="8" borderId="17" xfId="2" applyFont="1" applyFill="1" applyBorder="1" applyAlignment="1" applyProtection="1">
      <alignment horizontal="left" vertical="center"/>
    </xf>
    <xf numFmtId="0" fontId="31" fillId="12" borderId="24" xfId="2" applyFont="1" applyFill="1" applyBorder="1" applyAlignment="1" applyProtection="1">
      <alignment horizontal="left" vertical="center"/>
    </xf>
    <xf numFmtId="0" fontId="31" fillId="4" borderId="14" xfId="2" applyFont="1" applyFill="1" applyBorder="1" applyAlignment="1" applyProtection="1">
      <alignment horizontal="center" vertical="center"/>
    </xf>
    <xf numFmtId="0" fontId="31" fillId="8" borderId="25" xfId="2" applyFont="1" applyFill="1" applyBorder="1" applyAlignment="1" applyProtection="1">
      <alignment horizontal="left" vertical="center"/>
    </xf>
    <xf numFmtId="0" fontId="31" fillId="7" borderId="25" xfId="2" applyFont="1" applyFill="1" applyBorder="1" applyAlignment="1" applyProtection="1">
      <alignment horizontal="left" vertical="center"/>
    </xf>
    <xf numFmtId="0" fontId="31" fillId="9" borderId="25" xfId="2" applyFont="1" applyFill="1" applyBorder="1" applyAlignment="1" applyProtection="1">
      <alignment horizontal="left" vertical="center"/>
    </xf>
    <xf numFmtId="0" fontId="31" fillId="10" borderId="61" xfId="2" applyFont="1" applyFill="1" applyBorder="1" applyAlignment="1" applyProtection="1">
      <alignment horizontal="left" vertical="center"/>
    </xf>
    <xf numFmtId="9" fontId="31" fillId="14" borderId="64" xfId="7" applyFont="1" applyFill="1" applyBorder="1" applyAlignment="1" applyProtection="1">
      <alignment horizontal="center" vertical="center"/>
    </xf>
    <xf numFmtId="9" fontId="31" fillId="14" borderId="65" xfId="7" applyFont="1" applyFill="1" applyBorder="1" applyAlignment="1" applyProtection="1">
      <alignment horizontal="center" vertical="center"/>
    </xf>
    <xf numFmtId="0" fontId="31" fillId="7" borderId="64" xfId="2" applyFont="1" applyFill="1" applyBorder="1" applyAlignment="1" applyProtection="1">
      <alignment horizontal="left" vertical="center"/>
    </xf>
    <xf numFmtId="0" fontId="31" fillId="9" borderId="64" xfId="2" applyFont="1" applyFill="1" applyBorder="1" applyAlignment="1" applyProtection="1">
      <alignment horizontal="left" vertical="center"/>
    </xf>
    <xf numFmtId="0" fontId="31" fillId="10" borderId="65" xfId="2" applyFont="1" applyFill="1" applyBorder="1" applyAlignment="1" applyProtection="1">
      <alignment horizontal="left" vertical="center"/>
    </xf>
    <xf numFmtId="9" fontId="31" fillId="14" borderId="66" xfId="7" applyFont="1" applyFill="1" applyBorder="1" applyAlignment="1" applyProtection="1">
      <alignment horizontal="center" vertical="center"/>
    </xf>
    <xf numFmtId="0" fontId="32" fillId="0" borderId="1" xfId="2" applyFont="1" applyBorder="1" applyAlignment="1" applyProtection="1">
      <alignment horizontal="right" vertical="center" indent="1"/>
    </xf>
    <xf numFmtId="0" fontId="32" fillId="11" borderId="58" xfId="2" applyFont="1" applyFill="1" applyBorder="1" applyAlignment="1" applyProtection="1">
      <alignment horizontal="right" vertical="center" indent="1"/>
    </xf>
    <xf numFmtId="0" fontId="31" fillId="14" borderId="12" xfId="2" applyFont="1" applyFill="1" applyBorder="1" applyAlignment="1" applyProtection="1">
      <alignment horizontal="center" vertical="center"/>
    </xf>
    <xf numFmtId="0" fontId="31" fillId="15" borderId="25" xfId="2" applyFont="1" applyFill="1" applyBorder="1" applyAlignment="1" applyProtection="1">
      <alignment horizontal="left" vertical="center"/>
    </xf>
    <xf numFmtId="0" fontId="31" fillId="15" borderId="17" xfId="2" applyFont="1" applyFill="1" applyBorder="1" applyAlignment="1" applyProtection="1">
      <alignment horizontal="left" vertical="center"/>
    </xf>
    <xf numFmtId="0" fontId="31" fillId="14" borderId="12" xfId="2" applyFont="1" applyFill="1" applyBorder="1" applyAlignment="1" applyProtection="1">
      <alignment horizontal="center" vertical="center" wrapText="1"/>
    </xf>
    <xf numFmtId="0" fontId="31" fillId="4" borderId="12" xfId="2" applyFont="1" applyFill="1" applyBorder="1" applyAlignment="1" applyProtection="1">
      <alignment horizontal="center" vertical="center"/>
    </xf>
    <xf numFmtId="0" fontId="31" fillId="10" borderId="6" xfId="2" applyFont="1" applyFill="1" applyBorder="1" applyAlignment="1" applyProtection="1">
      <alignment horizontal="left" vertical="center"/>
    </xf>
    <xf numFmtId="0" fontId="31" fillId="14" borderId="13" xfId="2" applyFont="1" applyFill="1" applyBorder="1" applyAlignment="1" applyProtection="1">
      <alignment horizontal="center" vertical="center" wrapText="1"/>
    </xf>
    <xf numFmtId="0" fontId="31" fillId="8" borderId="58" xfId="2" applyFont="1" applyFill="1" applyBorder="1" applyAlignment="1" applyProtection="1">
      <alignment horizontal="left" vertical="center"/>
    </xf>
    <xf numFmtId="0" fontId="31" fillId="12" borderId="58" xfId="2" applyFont="1" applyFill="1" applyBorder="1" applyAlignment="1" applyProtection="1">
      <alignment horizontal="left" vertical="center" wrapText="1"/>
    </xf>
    <xf numFmtId="0" fontId="31" fillId="9" borderId="58" xfId="2" applyFont="1" applyFill="1" applyBorder="1" applyAlignment="1" applyProtection="1">
      <alignment horizontal="left" vertical="center"/>
    </xf>
    <xf numFmtId="0" fontId="31" fillId="7" borderId="14" xfId="2" applyFont="1" applyFill="1" applyBorder="1" applyAlignment="1" applyProtection="1">
      <alignment horizontal="left" vertical="center"/>
    </xf>
    <xf numFmtId="0" fontId="31" fillId="7" borderId="58" xfId="2" applyFont="1" applyFill="1" applyBorder="1" applyAlignment="1" applyProtection="1">
      <alignment horizontal="left" vertical="center"/>
    </xf>
    <xf numFmtId="0" fontId="31" fillId="15" borderId="57" xfId="2" applyFont="1" applyFill="1" applyBorder="1" applyAlignment="1" applyProtection="1">
      <alignment horizontal="left" vertical="center"/>
    </xf>
    <xf numFmtId="165" fontId="31" fillId="14" borderId="66" xfId="8" applyNumberFormat="1" applyFont="1" applyFill="1" applyBorder="1" applyAlignment="1" applyProtection="1">
      <alignment horizontal="center" vertical="center"/>
    </xf>
    <xf numFmtId="165" fontId="31" fillId="14" borderId="64" xfId="8" applyNumberFormat="1" applyFont="1" applyFill="1" applyBorder="1" applyAlignment="1" applyProtection="1">
      <alignment horizontal="center" vertical="center"/>
    </xf>
    <xf numFmtId="165" fontId="31" fillId="14" borderId="65" xfId="8" applyNumberFormat="1" applyFont="1" applyFill="1" applyBorder="1" applyAlignment="1" applyProtection="1">
      <alignment horizontal="center" vertical="center"/>
    </xf>
    <xf numFmtId="9" fontId="31" fillId="14" borderId="63" xfId="2" applyNumberFormat="1" applyFont="1" applyFill="1" applyBorder="1" applyAlignment="1" applyProtection="1">
      <alignment horizontal="center" vertical="center"/>
    </xf>
    <xf numFmtId="165" fontId="31" fillId="14" borderId="63" xfId="2" applyNumberFormat="1" applyFont="1" applyFill="1" applyBorder="1" applyAlignment="1" applyProtection="1">
      <alignment horizontal="center" vertical="center"/>
    </xf>
    <xf numFmtId="0" fontId="31" fillId="14" borderId="33" xfId="2" applyFont="1" applyFill="1" applyBorder="1" applyAlignment="1" applyProtection="1">
      <alignment horizontal="center" vertical="center" wrapText="1"/>
    </xf>
    <xf numFmtId="0" fontId="31" fillId="12" borderId="57" xfId="2" applyFont="1" applyFill="1" applyBorder="1" applyAlignment="1" applyProtection="1">
      <alignment horizontal="left" vertical="center" wrapText="1"/>
    </xf>
    <xf numFmtId="0" fontId="31" fillId="12" borderId="25" xfId="2" applyFont="1" applyFill="1" applyBorder="1" applyAlignment="1" applyProtection="1">
      <alignment horizontal="left" vertical="center" wrapText="1"/>
    </xf>
    <xf numFmtId="0" fontId="31" fillId="9" borderId="57" xfId="2" applyFont="1" applyFill="1" applyBorder="1" applyAlignment="1" applyProtection="1">
      <alignment horizontal="left" vertical="center"/>
    </xf>
    <xf numFmtId="0" fontId="31" fillId="14" borderId="7" xfId="2" applyFont="1" applyFill="1" applyBorder="1" applyAlignment="1" applyProtection="1">
      <alignment horizontal="center" vertical="center" wrapText="1"/>
    </xf>
    <xf numFmtId="165" fontId="31" fillId="14" borderId="64" xfId="2" applyNumberFormat="1" applyFont="1" applyFill="1" applyBorder="1" applyAlignment="1" applyProtection="1">
      <alignment horizontal="center" vertical="center"/>
    </xf>
    <xf numFmtId="165" fontId="31" fillId="14" borderId="65" xfId="2" applyNumberFormat="1" applyFont="1" applyFill="1" applyBorder="1" applyAlignment="1" applyProtection="1">
      <alignment horizontal="center" vertical="center"/>
    </xf>
    <xf numFmtId="9" fontId="31" fillId="14" borderId="64" xfId="2" applyNumberFormat="1" applyFont="1" applyFill="1" applyBorder="1" applyAlignment="1" applyProtection="1">
      <alignment horizontal="center" vertical="center"/>
    </xf>
    <xf numFmtId="9" fontId="31" fillId="14" borderId="65" xfId="2" applyNumberFormat="1" applyFont="1" applyFill="1" applyBorder="1" applyAlignment="1" applyProtection="1">
      <alignment horizontal="center" vertical="center"/>
    </xf>
    <xf numFmtId="0" fontId="0" fillId="11" borderId="0" xfId="0" applyFill="1"/>
    <xf numFmtId="0" fontId="0" fillId="11" borderId="0" xfId="0" applyFill="1" applyAlignment="1">
      <alignment vertical="top" wrapText="1"/>
    </xf>
    <xf numFmtId="0" fontId="17" fillId="11" borderId="28" xfId="0" applyFont="1" applyFill="1" applyBorder="1" applyAlignment="1">
      <alignment vertical="top" wrapText="1"/>
    </xf>
    <xf numFmtId="0" fontId="30" fillId="11" borderId="28" xfId="0" applyFont="1" applyFill="1" applyBorder="1" applyAlignment="1">
      <alignment vertical="top" wrapText="1"/>
    </xf>
    <xf numFmtId="0" fontId="34" fillId="11" borderId="0" xfId="0" applyFont="1" applyFill="1"/>
    <xf numFmtId="0" fontId="34" fillId="11" borderId="28" xfId="0" applyFont="1" applyFill="1" applyBorder="1" applyAlignment="1">
      <alignment vertical="top" wrapText="1"/>
    </xf>
    <xf numFmtId="0" fontId="34" fillId="11" borderId="28" xfId="0" applyFont="1" applyFill="1" applyBorder="1"/>
    <xf numFmtId="0" fontId="23" fillId="0" borderId="45" xfId="0" applyFont="1" applyBorder="1" applyAlignment="1" applyProtection="1">
      <alignment horizontal="center" vertical="center"/>
    </xf>
    <xf numFmtId="0" fontId="23" fillId="0" borderId="28" xfId="0" applyFont="1" applyBorder="1" applyAlignment="1" applyProtection="1">
      <alignment horizontal="center" vertical="center"/>
    </xf>
    <xf numFmtId="0" fontId="23" fillId="0" borderId="30" xfId="0" applyFont="1" applyBorder="1" applyAlignment="1" applyProtection="1">
      <alignment horizontal="center" vertical="center"/>
    </xf>
    <xf numFmtId="0" fontId="23" fillId="0" borderId="27" xfId="0" applyFont="1" applyBorder="1" applyAlignment="1" applyProtection="1">
      <alignment horizontal="center" vertical="center" wrapText="1"/>
    </xf>
    <xf numFmtId="0" fontId="23" fillId="0" borderId="21" xfId="0" applyFont="1" applyBorder="1" applyAlignment="1" applyProtection="1">
      <alignment horizontal="center" vertical="center" wrapText="1"/>
    </xf>
    <xf numFmtId="0" fontId="24" fillId="8" borderId="13" xfId="0" applyFont="1" applyFill="1" applyBorder="1" applyAlignment="1" applyProtection="1">
      <alignment horizontal="center" vertical="center"/>
    </xf>
    <xf numFmtId="0" fontId="24" fillId="10" borderId="9" xfId="0" applyFont="1" applyFill="1" applyBorder="1" applyAlignment="1" applyProtection="1">
      <alignment horizontal="center" vertical="center" wrapText="1"/>
    </xf>
    <xf numFmtId="0" fontId="24" fillId="10" borderId="10" xfId="0" applyFont="1" applyFill="1" applyBorder="1" applyAlignment="1" applyProtection="1">
      <alignment horizontal="center" vertical="center" wrapText="1"/>
    </xf>
    <xf numFmtId="0" fontId="24" fillId="10" borderId="11" xfId="0" applyFont="1" applyFill="1" applyBorder="1" applyAlignment="1" applyProtection="1">
      <alignment horizontal="center" vertical="center" wrapText="1"/>
    </xf>
    <xf numFmtId="0" fontId="24" fillId="4" borderId="7" xfId="0" applyFont="1" applyFill="1" applyBorder="1" applyAlignment="1" applyProtection="1">
      <alignment vertical="center"/>
    </xf>
    <xf numFmtId="0" fontId="24" fillId="4" borderId="8" xfId="0" applyFont="1" applyFill="1" applyBorder="1" applyAlignment="1" applyProtection="1">
      <alignment vertical="center"/>
    </xf>
    <xf numFmtId="0" fontId="23" fillId="4" borderId="38" xfId="0" applyFont="1" applyFill="1" applyBorder="1" applyAlignment="1" applyProtection="1">
      <alignment horizontal="right" vertical="center" wrapText="1" indent="1"/>
    </xf>
    <xf numFmtId="0" fontId="24" fillId="4" borderId="0" xfId="0" applyFont="1" applyFill="1" applyBorder="1" applyAlignment="1" applyProtection="1">
      <alignment horizontal="left" vertical="center" wrapText="1"/>
    </xf>
    <xf numFmtId="0" fontId="24" fillId="4" borderId="50" xfId="0" applyFont="1" applyFill="1" applyBorder="1" applyAlignment="1" applyProtection="1">
      <alignment horizontal="left" vertical="center" wrapText="1"/>
    </xf>
    <xf numFmtId="0" fontId="24" fillId="4" borderId="7" xfId="0" applyFont="1" applyFill="1" applyBorder="1" applyAlignment="1" applyProtection="1">
      <alignment vertical="center" wrapText="1"/>
    </xf>
    <xf numFmtId="0" fontId="24" fillId="4" borderId="8" xfId="0" applyFont="1" applyFill="1" applyBorder="1" applyAlignment="1" applyProtection="1">
      <alignment vertical="center" wrapText="1"/>
    </xf>
    <xf numFmtId="0" fontId="23" fillId="4" borderId="1" xfId="0" applyFont="1" applyFill="1" applyBorder="1" applyAlignment="1" applyProtection="1">
      <alignment horizontal="right" vertical="center" wrapText="1" indent="1"/>
    </xf>
    <xf numFmtId="0" fontId="24" fillId="4" borderId="10" xfId="0" applyFont="1" applyFill="1" applyBorder="1" applyAlignment="1" applyProtection="1">
      <alignment horizontal="left" vertical="center" wrapText="1"/>
    </xf>
    <xf numFmtId="0" fontId="24" fillId="4" borderId="0" xfId="0" applyFont="1" applyFill="1" applyBorder="1" applyAlignment="1" applyProtection="1">
      <alignment vertical="center" wrapText="1"/>
    </xf>
    <xf numFmtId="0" fontId="23" fillId="4" borderId="10" xfId="0" applyFont="1" applyFill="1" applyBorder="1" applyAlignment="1" applyProtection="1">
      <alignment horizontal="right" vertical="center" wrapText="1" indent="1"/>
    </xf>
    <xf numFmtId="0" fontId="23" fillId="4" borderId="9" xfId="0" applyFont="1" applyFill="1" applyBorder="1" applyAlignment="1" applyProtection="1">
      <alignment horizontal="right" vertical="center" wrapText="1" indent="1"/>
    </xf>
    <xf numFmtId="0" fontId="24" fillId="4" borderId="11" xfId="0" applyFont="1" applyFill="1" applyBorder="1" applyAlignment="1" applyProtection="1">
      <alignment horizontal="left" vertical="center" wrapText="1"/>
    </xf>
    <xf numFmtId="0" fontId="23" fillId="0" borderId="37" xfId="0" applyFont="1" applyBorder="1" applyAlignment="1" applyProtection="1">
      <alignment horizontal="center" vertical="center" wrapText="1"/>
      <protection hidden="1"/>
    </xf>
    <xf numFmtId="0" fontId="24" fillId="4" borderId="1" xfId="0" applyFont="1" applyFill="1" applyBorder="1" applyAlignment="1" applyProtection="1">
      <alignment horizontal="left" vertical="center" wrapText="1"/>
    </xf>
    <xf numFmtId="0" fontId="24" fillId="4" borderId="46" xfId="0" applyFont="1" applyFill="1" applyBorder="1" applyAlignment="1" applyProtection="1">
      <alignment horizontal="left" vertical="center" wrapText="1"/>
    </xf>
    <xf numFmtId="0" fontId="24" fillId="4" borderId="13" xfId="0" applyFont="1" applyFill="1" applyBorder="1" applyAlignment="1" applyProtection="1">
      <alignment horizontal="left" vertical="center" wrapText="1"/>
    </xf>
    <xf numFmtId="0" fontId="24" fillId="4" borderId="13" xfId="0" applyFont="1" applyFill="1" applyBorder="1" applyAlignment="1" applyProtection="1">
      <alignment vertical="center"/>
    </xf>
    <xf numFmtId="0" fontId="28" fillId="4" borderId="1" xfId="0" applyFont="1" applyFill="1" applyBorder="1" applyAlignment="1" applyProtection="1">
      <alignment horizontal="right" vertical="center" wrapText="1" indent="1"/>
    </xf>
    <xf numFmtId="0" fontId="24" fillId="4" borderId="9" xfId="0" applyFont="1" applyFill="1" applyBorder="1" applyAlignment="1" applyProtection="1">
      <alignment horizontal="left" vertical="center" wrapText="1"/>
    </xf>
    <xf numFmtId="0" fontId="26" fillId="4" borderId="1" xfId="0" applyFont="1" applyFill="1" applyBorder="1" applyAlignment="1" applyProtection="1">
      <alignment horizontal="right" vertical="center" wrapText="1" indent="1"/>
    </xf>
    <xf numFmtId="0" fontId="25" fillId="0" borderId="45" xfId="0" applyFont="1" applyBorder="1" applyAlignment="1" applyProtection="1">
      <alignment horizontal="center" vertical="center"/>
    </xf>
    <xf numFmtId="0" fontId="25" fillId="0" borderId="3" xfId="0" applyFont="1" applyBorder="1" applyAlignment="1" applyProtection="1">
      <alignment horizontal="center" vertical="center" wrapText="1"/>
    </xf>
    <xf numFmtId="0" fontId="25" fillId="0" borderId="28" xfId="0" applyFont="1" applyBorder="1" applyAlignment="1" applyProtection="1">
      <alignment horizontal="center" vertical="center"/>
    </xf>
    <xf numFmtId="0" fontId="25" fillId="0" borderId="29" xfId="0" applyFont="1" applyBorder="1" applyAlignment="1" applyProtection="1">
      <alignment horizontal="center" vertical="center" wrapText="1"/>
    </xf>
    <xf numFmtId="0" fontId="25" fillId="0" borderId="30" xfId="0" applyFont="1" applyBorder="1" applyAlignment="1" applyProtection="1">
      <alignment horizontal="center" vertical="center"/>
    </xf>
    <xf numFmtId="0" fontId="25" fillId="0" borderId="5" xfId="0" applyFont="1" applyBorder="1" applyAlignment="1" applyProtection="1">
      <alignment horizontal="center" vertical="center" wrapText="1"/>
    </xf>
    <xf numFmtId="0" fontId="23" fillId="4" borderId="0" xfId="0" applyFont="1" applyFill="1" applyBorder="1" applyAlignment="1" applyProtection="1">
      <alignment horizontal="right" vertical="center" wrapText="1" indent="1"/>
    </xf>
    <xf numFmtId="0" fontId="6" fillId="13" borderId="0" xfId="0" applyNumberFormat="1" applyFont="1" applyFill="1" applyAlignment="1" applyProtection="1">
      <alignment horizontal="center" vertical="center"/>
    </xf>
    <xf numFmtId="0" fontId="24" fillId="4" borderId="6" xfId="0" applyFont="1" applyFill="1" applyBorder="1" applyAlignment="1" applyProtection="1">
      <alignment horizontal="center" vertical="center"/>
    </xf>
    <xf numFmtId="0" fontId="24" fillId="4" borderId="7" xfId="0" applyFont="1" applyFill="1" applyBorder="1" applyAlignment="1" applyProtection="1">
      <alignment horizontal="center" vertical="center"/>
    </xf>
    <xf numFmtId="0" fontId="24" fillId="4" borderId="8" xfId="0" applyFont="1" applyFill="1" applyBorder="1" applyAlignment="1" applyProtection="1">
      <alignment horizontal="center" vertical="center"/>
    </xf>
    <xf numFmtId="0" fontId="24" fillId="4" borderId="14" xfId="0" applyFont="1" applyFill="1" applyBorder="1" applyAlignment="1" applyProtection="1">
      <alignment horizontal="center" vertical="center"/>
    </xf>
    <xf numFmtId="0" fontId="24" fillId="4" borderId="15" xfId="0" applyFont="1" applyFill="1" applyBorder="1" applyAlignment="1" applyProtection="1">
      <alignment horizontal="center" vertical="center"/>
    </xf>
    <xf numFmtId="0" fontId="24" fillId="4" borderId="16" xfId="0" applyFont="1" applyFill="1" applyBorder="1" applyAlignment="1" applyProtection="1">
      <alignment horizontal="center" vertical="center"/>
    </xf>
    <xf numFmtId="0" fontId="24" fillId="4" borderId="6" xfId="0" applyFont="1" applyFill="1" applyBorder="1" applyAlignment="1" applyProtection="1">
      <alignment horizontal="center" vertical="center" wrapText="1"/>
    </xf>
    <xf numFmtId="0" fontId="24" fillId="4" borderId="7" xfId="0" applyFont="1" applyFill="1" applyBorder="1" applyAlignment="1" applyProtection="1">
      <alignment horizontal="center" vertical="center" wrapText="1"/>
    </xf>
    <xf numFmtId="0" fontId="24" fillId="4" borderId="8" xfId="0" applyFont="1" applyFill="1" applyBorder="1" applyAlignment="1" applyProtection="1">
      <alignment horizontal="center" vertical="center" wrapText="1"/>
    </xf>
    <xf numFmtId="0" fontId="27" fillId="4" borderId="9" xfId="0" applyFont="1" applyFill="1" applyBorder="1" applyAlignment="1" applyProtection="1">
      <alignment horizontal="right" vertical="center"/>
    </xf>
    <xf numFmtId="0" fontId="27" fillId="4" borderId="10" xfId="0" applyFont="1" applyFill="1" applyBorder="1" applyAlignment="1" applyProtection="1">
      <alignment horizontal="right" vertical="center"/>
    </xf>
    <xf numFmtId="0" fontId="23" fillId="0" borderId="25"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58"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59" xfId="0" applyFont="1" applyBorder="1" applyAlignment="1" applyProtection="1">
      <alignment horizontal="center" vertical="center"/>
    </xf>
    <xf numFmtId="0" fontId="27" fillId="5" borderId="1" xfId="0" applyFont="1" applyFill="1" applyBorder="1" applyAlignment="1" applyProtection="1">
      <alignment horizontal="left" vertical="center" wrapText="1"/>
    </xf>
    <xf numFmtId="0" fontId="27" fillId="5" borderId="46" xfId="0" applyFont="1" applyFill="1" applyBorder="1" applyAlignment="1" applyProtection="1">
      <alignment horizontal="left" vertical="center"/>
    </xf>
    <xf numFmtId="0" fontId="27" fillId="5" borderId="13" xfId="0" applyFont="1" applyFill="1" applyBorder="1" applyAlignment="1" applyProtection="1">
      <alignment horizontal="left" vertical="center"/>
    </xf>
    <xf numFmtId="0" fontId="24" fillId="5" borderId="1" xfId="0" applyFont="1" applyFill="1" applyBorder="1" applyAlignment="1" applyProtection="1">
      <alignment horizontal="center" vertical="center"/>
    </xf>
    <xf numFmtId="0" fontId="24" fillId="5" borderId="46" xfId="0" applyFont="1" applyFill="1" applyBorder="1" applyAlignment="1" applyProtection="1">
      <alignment horizontal="center" vertical="center"/>
    </xf>
    <xf numFmtId="0" fontId="24" fillId="5" borderId="13" xfId="0" applyFont="1" applyFill="1" applyBorder="1" applyAlignment="1" applyProtection="1">
      <alignment horizontal="center" vertical="center"/>
    </xf>
    <xf numFmtId="0" fontId="23" fillId="5" borderId="38" xfId="0" applyFont="1" applyFill="1" applyBorder="1" applyAlignment="1" applyProtection="1">
      <alignment horizontal="center" vertical="center"/>
    </xf>
    <xf numFmtId="0" fontId="23" fillId="5" borderId="0" xfId="0" applyFont="1" applyFill="1" applyBorder="1" applyAlignment="1" applyProtection="1">
      <alignment horizontal="center" vertical="center"/>
    </xf>
    <xf numFmtId="0" fontId="23" fillId="5" borderId="9" xfId="0" applyFont="1" applyFill="1" applyBorder="1" applyAlignment="1" applyProtection="1">
      <alignment horizontal="center" vertical="center"/>
    </xf>
    <xf numFmtId="0" fontId="23" fillId="5" borderId="10" xfId="0" applyFont="1" applyFill="1" applyBorder="1" applyAlignment="1" applyProtection="1">
      <alignment horizontal="center" vertical="center"/>
    </xf>
    <xf numFmtId="0" fontId="27" fillId="5" borderId="6" xfId="0" applyFont="1" applyFill="1" applyBorder="1" applyAlignment="1" applyProtection="1">
      <alignment horizontal="left" vertical="center" wrapText="1" indent="1"/>
    </xf>
    <xf numFmtId="0" fontId="27" fillId="5" borderId="7" xfId="0" applyFont="1" applyFill="1" applyBorder="1" applyAlignment="1" applyProtection="1">
      <alignment horizontal="left" vertical="center" wrapText="1" indent="1"/>
    </xf>
    <xf numFmtId="0" fontId="27" fillId="5" borderId="9" xfId="0" applyFont="1" applyFill="1" applyBorder="1" applyAlignment="1" applyProtection="1">
      <alignment horizontal="left" vertical="center" wrapText="1" indent="1"/>
    </xf>
    <xf numFmtId="0" fontId="27" fillId="5" borderId="10" xfId="0" applyFont="1" applyFill="1" applyBorder="1" applyAlignment="1" applyProtection="1">
      <alignment horizontal="left" vertical="center" wrapText="1" indent="1"/>
    </xf>
    <xf numFmtId="0" fontId="24" fillId="4" borderId="46" xfId="0" applyFont="1" applyFill="1" applyBorder="1" applyAlignment="1" applyProtection="1">
      <alignment horizontal="center" vertical="center" wrapText="1"/>
    </xf>
    <xf numFmtId="0" fontId="24" fillId="4" borderId="13" xfId="0" applyFont="1" applyFill="1" applyBorder="1" applyAlignment="1" applyProtection="1">
      <alignment horizontal="center" vertical="center" wrapText="1"/>
    </xf>
    <xf numFmtId="0" fontId="24" fillId="4" borderId="14" xfId="0" applyFont="1" applyFill="1" applyBorder="1" applyAlignment="1" applyProtection="1">
      <alignment horizontal="center" vertical="center" wrapText="1"/>
    </xf>
    <xf numFmtId="0" fontId="24" fillId="4" borderId="15" xfId="0" applyFont="1" applyFill="1" applyBorder="1" applyAlignment="1" applyProtection="1">
      <alignment horizontal="center" vertical="center" wrapText="1"/>
    </xf>
    <xf numFmtId="0" fontId="24" fillId="4" borderId="16" xfId="0" applyFont="1" applyFill="1" applyBorder="1" applyAlignment="1" applyProtection="1">
      <alignment horizontal="center" vertical="center" wrapText="1"/>
    </xf>
    <xf numFmtId="0" fontId="24" fillId="4" borderId="57" xfId="0" applyFont="1" applyFill="1" applyBorder="1" applyAlignment="1" applyProtection="1">
      <alignment horizontal="center" vertical="center" wrapText="1"/>
    </xf>
    <xf numFmtId="0" fontId="24" fillId="4" borderId="31" xfId="0" applyFont="1" applyFill="1" applyBorder="1" applyAlignment="1" applyProtection="1">
      <alignment horizontal="center" vertical="center" wrapText="1"/>
    </xf>
    <xf numFmtId="0" fontId="24" fillId="4" borderId="32" xfId="0" applyFont="1" applyFill="1" applyBorder="1" applyAlignment="1" applyProtection="1">
      <alignment horizontal="center" vertical="center" wrapText="1"/>
    </xf>
    <xf numFmtId="0" fontId="24" fillId="4" borderId="1" xfId="0" applyFont="1" applyFill="1" applyBorder="1" applyAlignment="1" applyProtection="1">
      <alignment horizontal="center" vertical="center"/>
    </xf>
    <xf numFmtId="0" fontId="24" fillId="4" borderId="46" xfId="0" applyFont="1" applyFill="1" applyBorder="1" applyAlignment="1" applyProtection="1">
      <alignment horizontal="center" vertical="center"/>
    </xf>
    <xf numFmtId="0" fontId="24" fillId="4" borderId="13" xfId="0" applyFont="1" applyFill="1" applyBorder="1" applyAlignment="1" applyProtection="1">
      <alignment horizontal="center" vertical="center"/>
    </xf>
    <xf numFmtId="0" fontId="23" fillId="0" borderId="2" xfId="0" applyFont="1" applyBorder="1" applyAlignment="1" applyProtection="1">
      <alignment horizontal="center" vertical="center"/>
    </xf>
    <xf numFmtId="0" fontId="23" fillId="0" borderId="45"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28" xfId="0" applyFont="1" applyBorder="1" applyAlignment="1" applyProtection="1">
      <alignment horizontal="center" vertical="center"/>
    </xf>
    <xf numFmtId="0" fontId="23" fillId="0" borderId="4" xfId="0" applyFont="1" applyBorder="1" applyAlignment="1" applyProtection="1">
      <alignment horizontal="center" vertical="center"/>
    </xf>
    <xf numFmtId="0" fontId="23" fillId="0" borderId="30" xfId="0" applyFont="1" applyBorder="1" applyAlignment="1" applyProtection="1">
      <alignment horizontal="center" vertical="center"/>
    </xf>
    <xf numFmtId="0" fontId="28" fillId="4" borderId="1" xfId="0" applyFont="1" applyFill="1" applyBorder="1" applyAlignment="1" applyProtection="1">
      <alignment horizontal="right" vertical="center"/>
    </xf>
    <xf numFmtId="0" fontId="28" fillId="4" borderId="46" xfId="0" applyFont="1" applyFill="1" applyBorder="1" applyAlignment="1" applyProtection="1">
      <alignment horizontal="right" vertical="center"/>
    </xf>
    <xf numFmtId="0" fontId="24" fillId="7" borderId="1" xfId="0" applyFont="1" applyFill="1" applyBorder="1" applyAlignment="1" applyProtection="1">
      <alignment horizontal="center" vertical="center"/>
    </xf>
    <xf numFmtId="0" fontId="24" fillId="7" borderId="46" xfId="0" applyFont="1" applyFill="1" applyBorder="1" applyAlignment="1" applyProtection="1">
      <alignment horizontal="center" vertical="center"/>
    </xf>
    <xf numFmtId="0" fontId="24" fillId="7" borderId="13" xfId="0" applyFont="1" applyFill="1" applyBorder="1" applyAlignment="1" applyProtection="1">
      <alignment horizontal="center" vertical="center"/>
    </xf>
    <xf numFmtId="0" fontId="24" fillId="4" borderId="10" xfId="0" applyFont="1" applyFill="1" applyBorder="1" applyAlignment="1" applyProtection="1">
      <alignment horizontal="center" vertical="center" wrapText="1"/>
    </xf>
    <xf numFmtId="0" fontId="24" fillId="4" borderId="11" xfId="0" applyFont="1" applyFill="1" applyBorder="1" applyAlignment="1" applyProtection="1">
      <alignment horizontal="center" vertical="center" wrapText="1"/>
    </xf>
    <xf numFmtId="0" fontId="24" fillId="4" borderId="10" xfId="0" applyFont="1" applyFill="1" applyBorder="1" applyAlignment="1" applyProtection="1">
      <alignment horizontal="center" vertical="center"/>
    </xf>
    <xf numFmtId="0" fontId="24" fillId="4" borderId="11" xfId="0" applyFont="1" applyFill="1" applyBorder="1" applyAlignment="1" applyProtection="1">
      <alignment horizontal="center" vertical="center"/>
    </xf>
    <xf numFmtId="0" fontId="24" fillId="4" borderId="0" xfId="0" applyFont="1" applyFill="1" applyBorder="1" applyAlignment="1" applyProtection="1">
      <alignment horizontal="center" vertical="center"/>
    </xf>
    <xf numFmtId="0" fontId="24" fillId="4" borderId="50" xfId="0" applyFont="1" applyFill="1" applyBorder="1" applyAlignment="1" applyProtection="1">
      <alignment horizontal="center" vertical="center"/>
    </xf>
    <xf numFmtId="0" fontId="24" fillId="4" borderId="38" xfId="0" applyFont="1" applyFill="1" applyBorder="1" applyAlignment="1" applyProtection="1">
      <alignment horizontal="center" vertical="center"/>
    </xf>
    <xf numFmtId="0" fontId="24" fillId="4" borderId="9" xfId="0" applyFont="1" applyFill="1" applyBorder="1" applyAlignment="1" applyProtection="1">
      <alignment horizontal="center" vertical="center"/>
    </xf>
    <xf numFmtId="0" fontId="24" fillId="4" borderId="44" xfId="0" applyFont="1" applyFill="1" applyBorder="1" applyAlignment="1" applyProtection="1">
      <alignment horizontal="center" vertical="center"/>
    </xf>
    <xf numFmtId="0" fontId="24" fillId="4" borderId="53" xfId="0" applyFont="1" applyFill="1" applyBorder="1" applyAlignment="1" applyProtection="1">
      <alignment horizontal="center" vertical="center"/>
    </xf>
    <xf numFmtId="0" fontId="24" fillId="4" borderId="54" xfId="0" applyFont="1" applyFill="1" applyBorder="1" applyAlignment="1" applyProtection="1">
      <alignment horizontal="center" vertical="center"/>
    </xf>
    <xf numFmtId="0" fontId="27" fillId="7" borderId="6" xfId="0" applyFont="1" applyFill="1" applyBorder="1" applyAlignment="1" applyProtection="1">
      <alignment horizontal="left" vertical="center" wrapText="1"/>
    </xf>
    <xf numFmtId="0" fontId="27" fillId="7" borderId="7" xfId="0" applyFont="1" applyFill="1" applyBorder="1" applyAlignment="1" applyProtection="1">
      <alignment horizontal="left" vertical="center" wrapText="1"/>
    </xf>
    <xf numFmtId="0" fontId="27" fillId="7" borderId="8"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xf>
    <xf numFmtId="0" fontId="27" fillId="7" borderId="7" xfId="0" applyFont="1" applyFill="1" applyBorder="1" applyAlignment="1" applyProtection="1">
      <alignment horizontal="left" vertical="center"/>
    </xf>
    <xf numFmtId="0" fontId="27" fillId="7" borderId="9" xfId="0" applyFont="1" applyFill="1" applyBorder="1" applyAlignment="1" applyProtection="1">
      <alignment horizontal="left" vertical="center"/>
    </xf>
    <xf numFmtId="0" fontId="27" fillId="7" borderId="10" xfId="0" applyFont="1" applyFill="1" applyBorder="1" applyAlignment="1" applyProtection="1">
      <alignment horizontal="left" vertical="center"/>
    </xf>
    <xf numFmtId="0" fontId="24" fillId="4" borderId="9" xfId="0" applyFont="1" applyFill="1" applyBorder="1" applyAlignment="1" applyProtection="1">
      <alignment horizontal="center" vertical="center" wrapText="1"/>
    </xf>
    <xf numFmtId="0" fontId="24" fillId="9" borderId="1" xfId="0" applyFont="1" applyFill="1" applyBorder="1" applyAlignment="1" applyProtection="1">
      <alignment horizontal="center" vertical="center"/>
    </xf>
    <xf numFmtId="0" fontId="24" fillId="9" borderId="46" xfId="0" applyFont="1" applyFill="1" applyBorder="1" applyAlignment="1" applyProtection="1">
      <alignment horizontal="center" vertical="center"/>
    </xf>
    <xf numFmtId="0" fontId="24" fillId="9" borderId="13" xfId="0" applyFont="1" applyFill="1" applyBorder="1" applyAlignment="1" applyProtection="1">
      <alignment horizontal="center" vertical="center"/>
    </xf>
    <xf numFmtId="0" fontId="26" fillId="4" borderId="1" xfId="0" applyFont="1" applyFill="1" applyBorder="1" applyAlignment="1" applyProtection="1">
      <alignment horizontal="right" vertical="center"/>
    </xf>
    <xf numFmtId="0" fontId="26" fillId="4" borderId="46" xfId="0" applyFont="1" applyFill="1" applyBorder="1" applyAlignment="1" applyProtection="1">
      <alignment horizontal="right" vertical="center"/>
    </xf>
    <xf numFmtId="0" fontId="23" fillId="0" borderId="58" xfId="0" applyNumberFormat="1" applyFont="1" applyFill="1" applyBorder="1" applyAlignment="1" applyProtection="1">
      <alignment horizontal="center" vertical="center"/>
    </xf>
    <xf numFmtId="0" fontId="23" fillId="0" borderId="39" xfId="0" applyNumberFormat="1" applyFont="1" applyFill="1" applyBorder="1" applyAlignment="1" applyProtection="1">
      <alignment horizontal="center" vertical="center"/>
    </xf>
    <xf numFmtId="0" fontId="23" fillId="0" borderId="14" xfId="0" applyNumberFormat="1" applyFont="1" applyFill="1" applyBorder="1" applyAlignment="1" applyProtection="1">
      <alignment horizontal="center" vertical="center"/>
    </xf>
    <xf numFmtId="0" fontId="23" fillId="0" borderId="59" xfId="0" applyNumberFormat="1" applyFont="1" applyFill="1" applyBorder="1" applyAlignment="1" applyProtection="1">
      <alignment horizontal="center" vertical="center"/>
    </xf>
    <xf numFmtId="0" fontId="23" fillId="0" borderId="25" xfId="0" applyNumberFormat="1" applyFont="1" applyFill="1" applyBorder="1" applyAlignment="1" applyProtection="1">
      <alignment horizontal="center" vertical="center"/>
    </xf>
    <xf numFmtId="0" fontId="23" fillId="0" borderId="27" xfId="0" applyNumberFormat="1" applyFont="1" applyFill="1" applyBorder="1" applyAlignment="1" applyProtection="1">
      <alignment horizontal="center" vertical="center"/>
    </xf>
    <xf numFmtId="0" fontId="27" fillId="9" borderId="6" xfId="0" applyFont="1" applyFill="1" applyBorder="1" applyAlignment="1" applyProtection="1">
      <alignment horizontal="left" vertical="center" indent="1"/>
    </xf>
    <xf numFmtId="0" fontId="27" fillId="9" borderId="7" xfId="0" applyFont="1" applyFill="1" applyBorder="1" applyAlignment="1" applyProtection="1">
      <alignment horizontal="left" vertical="center" indent="1"/>
    </xf>
    <xf numFmtId="0" fontId="27" fillId="9" borderId="9" xfId="0" applyFont="1" applyFill="1" applyBorder="1" applyAlignment="1" applyProtection="1">
      <alignment horizontal="left" vertical="center" indent="1"/>
    </xf>
    <xf numFmtId="0" fontId="27" fillId="9" borderId="10" xfId="0" applyFont="1" applyFill="1" applyBorder="1" applyAlignment="1" applyProtection="1">
      <alignment horizontal="left" vertical="center" indent="1"/>
    </xf>
    <xf numFmtId="49" fontId="27" fillId="9" borderId="51" xfId="0" applyNumberFormat="1" applyFont="1" applyFill="1" applyBorder="1" applyAlignment="1" applyProtection="1">
      <alignment horizontal="left" vertical="center" wrapText="1"/>
    </xf>
    <xf numFmtId="49" fontId="27" fillId="9" borderId="35" xfId="0" applyNumberFormat="1" applyFont="1" applyFill="1" applyBorder="1" applyAlignment="1" applyProtection="1">
      <alignment horizontal="left" vertical="center"/>
    </xf>
    <xf numFmtId="0" fontId="24" fillId="12" borderId="6" xfId="0" applyFont="1" applyFill="1" applyBorder="1" applyAlignment="1" applyProtection="1">
      <alignment horizontal="center" vertical="center" wrapText="1"/>
    </xf>
    <xf numFmtId="0" fontId="24" fillId="12" borderId="7" xfId="0" applyFont="1" applyFill="1" applyBorder="1" applyAlignment="1" applyProtection="1">
      <alignment horizontal="center" vertical="center" wrapText="1"/>
    </xf>
    <xf numFmtId="0" fontId="24" fillId="12" borderId="38" xfId="0" applyFont="1" applyFill="1" applyBorder="1" applyAlignment="1" applyProtection="1">
      <alignment horizontal="center" vertical="center" wrapText="1"/>
    </xf>
    <xf numFmtId="0" fontId="24" fillId="12" borderId="0" xfId="0" applyFont="1" applyFill="1" applyBorder="1" applyAlignment="1" applyProtection="1">
      <alignment horizontal="center" vertical="center" wrapText="1"/>
    </xf>
    <xf numFmtId="0" fontId="24" fillId="12" borderId="9" xfId="0" applyFont="1" applyFill="1" applyBorder="1" applyAlignment="1" applyProtection="1">
      <alignment horizontal="center" vertical="center" wrapText="1"/>
    </xf>
    <xf numFmtId="0" fontId="24" fillId="12" borderId="10" xfId="0" applyFont="1" applyFill="1" applyBorder="1" applyAlignment="1" applyProtection="1">
      <alignment horizontal="center" vertical="center" wrapText="1"/>
    </xf>
    <xf numFmtId="0" fontId="24" fillId="4" borderId="1" xfId="0" applyFont="1" applyFill="1" applyBorder="1" applyAlignment="1" applyProtection="1">
      <alignment horizontal="center" vertical="center" wrapText="1"/>
    </xf>
    <xf numFmtId="0" fontId="24" fillId="12" borderId="1" xfId="0" applyFont="1" applyFill="1" applyBorder="1" applyAlignment="1" applyProtection="1">
      <alignment horizontal="center" vertical="center" wrapText="1"/>
    </xf>
    <xf numFmtId="0" fontId="24" fillId="12" borderId="46" xfId="0" applyFont="1" applyFill="1" applyBorder="1" applyAlignment="1" applyProtection="1">
      <alignment horizontal="center" vertical="center" wrapText="1"/>
    </xf>
    <xf numFmtId="0" fontId="24" fillId="12" borderId="13" xfId="0" applyFont="1" applyFill="1" applyBorder="1" applyAlignment="1" applyProtection="1">
      <alignment horizontal="center" vertical="center" wrapText="1"/>
    </xf>
    <xf numFmtId="0" fontId="27" fillId="12" borderId="1" xfId="0" applyFont="1" applyFill="1" applyBorder="1" applyAlignment="1" applyProtection="1">
      <alignment horizontal="left" vertical="center" wrapText="1"/>
    </xf>
    <xf numFmtId="0" fontId="27" fillId="12" borderId="46" xfId="0" applyFont="1" applyFill="1" applyBorder="1" applyAlignment="1" applyProtection="1">
      <alignment horizontal="left" vertical="center"/>
    </xf>
    <xf numFmtId="0" fontId="27" fillId="12" borderId="13" xfId="0" applyFont="1" applyFill="1" applyBorder="1" applyAlignment="1" applyProtection="1">
      <alignment horizontal="left" vertical="center"/>
    </xf>
    <xf numFmtId="0" fontId="23" fillId="11" borderId="25" xfId="0" applyFont="1" applyFill="1" applyBorder="1" applyAlignment="1" applyProtection="1">
      <alignment horizontal="center" vertical="center"/>
    </xf>
    <xf numFmtId="0" fontId="23" fillId="11" borderId="27" xfId="0" applyFont="1" applyFill="1" applyBorder="1" applyAlignment="1" applyProtection="1">
      <alignment horizontal="center" vertical="center"/>
    </xf>
    <xf numFmtId="0" fontId="23" fillId="11" borderId="58" xfId="0" applyFont="1" applyFill="1" applyBorder="1" applyAlignment="1" applyProtection="1">
      <alignment horizontal="center" vertical="center"/>
    </xf>
    <xf numFmtId="0" fontId="23" fillId="11" borderId="39" xfId="0" applyFont="1" applyFill="1" applyBorder="1" applyAlignment="1" applyProtection="1">
      <alignment horizontal="center" vertical="center"/>
    </xf>
    <xf numFmtId="0" fontId="27" fillId="12" borderId="6" xfId="0" applyFont="1" applyFill="1" applyBorder="1" applyAlignment="1" applyProtection="1">
      <alignment horizontal="left" vertical="center" indent="1"/>
    </xf>
    <xf numFmtId="0" fontId="27" fillId="12" borderId="7" xfId="0" applyFont="1" applyFill="1" applyBorder="1" applyAlignment="1" applyProtection="1">
      <alignment horizontal="left" vertical="center" indent="1"/>
    </xf>
    <xf numFmtId="0" fontId="27" fillId="12" borderId="9" xfId="0" applyFont="1" applyFill="1" applyBorder="1" applyAlignment="1" applyProtection="1">
      <alignment horizontal="left" vertical="center" indent="1"/>
    </xf>
    <xf numFmtId="0" fontId="27" fillId="12" borderId="10" xfId="0" applyFont="1" applyFill="1" applyBorder="1" applyAlignment="1" applyProtection="1">
      <alignment horizontal="left" vertical="center" indent="1"/>
    </xf>
    <xf numFmtId="0" fontId="23" fillId="11" borderId="14" xfId="0" applyFont="1" applyFill="1" applyBorder="1" applyAlignment="1" applyProtection="1">
      <alignment horizontal="center" vertical="center"/>
    </xf>
    <xf numFmtId="0" fontId="23" fillId="11" borderId="59" xfId="0" applyFont="1" applyFill="1" applyBorder="1" applyAlignment="1" applyProtection="1">
      <alignment horizontal="center" vertical="center"/>
    </xf>
    <xf numFmtId="0" fontId="23" fillId="0" borderId="25" xfId="0" applyFont="1" applyBorder="1" applyAlignment="1" applyProtection="1">
      <alignment horizontal="center" vertical="center" wrapText="1"/>
    </xf>
    <xf numFmtId="0" fontId="23" fillId="0" borderId="27" xfId="0" applyFont="1" applyBorder="1" applyAlignment="1" applyProtection="1">
      <alignment horizontal="center" vertical="center" wrapText="1"/>
    </xf>
    <xf numFmtId="0" fontId="23" fillId="0" borderId="61" xfId="0" applyFont="1" applyBorder="1" applyAlignment="1" applyProtection="1">
      <alignment horizontal="center" vertical="center" wrapText="1"/>
    </xf>
    <xf numFmtId="0" fontId="23" fillId="0" borderId="21" xfId="0" applyFont="1" applyBorder="1" applyAlignment="1" applyProtection="1">
      <alignment horizontal="center" vertical="center" wrapText="1"/>
    </xf>
    <xf numFmtId="0" fontId="27" fillId="8" borderId="6" xfId="0" applyFont="1" applyFill="1" applyBorder="1" applyAlignment="1" applyProtection="1">
      <alignment horizontal="left" vertical="center" indent="1"/>
    </xf>
    <xf numFmtId="0" fontId="27" fillId="8" borderId="7" xfId="0" applyFont="1" applyFill="1" applyBorder="1" applyAlignment="1" applyProtection="1">
      <alignment horizontal="left" vertical="center" indent="1"/>
    </xf>
    <xf numFmtId="0" fontId="27" fillId="8" borderId="9" xfId="0" applyFont="1" applyFill="1" applyBorder="1" applyAlignment="1" applyProtection="1">
      <alignment horizontal="left" vertical="center" indent="1"/>
    </xf>
    <xf numFmtId="0" fontId="27" fillId="8" borderId="10" xfId="0" applyFont="1" applyFill="1" applyBorder="1" applyAlignment="1" applyProtection="1">
      <alignment horizontal="left" vertical="center" indent="1"/>
    </xf>
    <xf numFmtId="0" fontId="27" fillId="8" borderId="1" xfId="0" applyFont="1" applyFill="1" applyBorder="1" applyAlignment="1" applyProtection="1">
      <alignment horizontal="left" vertical="center" wrapText="1"/>
    </xf>
    <xf numFmtId="0" fontId="29" fillId="0" borderId="46" xfId="0" applyFont="1" applyBorder="1" applyAlignment="1" applyProtection="1">
      <alignment horizontal="left" vertical="center"/>
    </xf>
    <xf numFmtId="0" fontId="29" fillId="0" borderId="13" xfId="0" applyFont="1" applyBorder="1" applyAlignment="1" applyProtection="1">
      <alignment horizontal="left" vertical="center"/>
    </xf>
    <xf numFmtId="0" fontId="24" fillId="8" borderId="1" xfId="0" applyFont="1" applyFill="1" applyBorder="1" applyAlignment="1" applyProtection="1">
      <alignment horizontal="center" vertical="center"/>
    </xf>
    <xf numFmtId="0" fontId="24" fillId="8" borderId="46" xfId="0" applyFont="1" applyFill="1" applyBorder="1" applyAlignment="1" applyProtection="1">
      <alignment horizontal="center" vertical="center"/>
    </xf>
    <xf numFmtId="0" fontId="24" fillId="8" borderId="13" xfId="0" applyFont="1" applyFill="1" applyBorder="1" applyAlignment="1" applyProtection="1">
      <alignment horizontal="center" vertical="center"/>
    </xf>
    <xf numFmtId="0" fontId="24" fillId="10" borderId="6" xfId="0" applyFont="1" applyFill="1" applyBorder="1" applyAlignment="1" applyProtection="1">
      <alignment horizontal="center" vertical="center" wrapText="1"/>
    </xf>
    <xf numFmtId="0" fontId="24" fillId="10" borderId="7" xfId="0" applyFont="1" applyFill="1" applyBorder="1" applyAlignment="1" applyProtection="1">
      <alignment horizontal="center" vertical="center" wrapText="1"/>
    </xf>
    <xf numFmtId="0" fontId="24" fillId="10" borderId="8" xfId="0" applyFont="1" applyFill="1" applyBorder="1" applyAlignment="1" applyProtection="1">
      <alignment horizontal="center" vertical="center" wrapText="1"/>
    </xf>
    <xf numFmtId="0" fontId="24" fillId="10" borderId="9" xfId="0" applyFont="1" applyFill="1" applyBorder="1" applyAlignment="1" applyProtection="1">
      <alignment horizontal="center" vertical="center" wrapText="1"/>
    </xf>
    <xf numFmtId="0" fontId="24" fillId="10" borderId="10" xfId="0" applyFont="1" applyFill="1" applyBorder="1" applyAlignment="1" applyProtection="1">
      <alignment horizontal="center" vertical="center" wrapText="1"/>
    </xf>
    <xf numFmtId="0" fontId="24" fillId="10" borderId="11" xfId="0" applyFont="1" applyFill="1" applyBorder="1" applyAlignment="1" applyProtection="1">
      <alignment horizontal="center" vertical="center" wrapText="1"/>
    </xf>
    <xf numFmtId="0" fontId="24" fillId="10" borderId="1" xfId="0" applyFont="1" applyFill="1" applyBorder="1" applyAlignment="1" applyProtection="1">
      <alignment horizontal="center" vertical="center" wrapText="1"/>
    </xf>
    <xf numFmtId="0" fontId="24" fillId="10" borderId="46" xfId="0" applyFont="1" applyFill="1" applyBorder="1" applyAlignment="1" applyProtection="1">
      <alignment horizontal="center" vertical="center" wrapText="1"/>
    </xf>
    <xf numFmtId="0" fontId="24" fillId="10" borderId="13" xfId="0" applyFont="1" applyFill="1" applyBorder="1" applyAlignment="1" applyProtection="1">
      <alignment horizontal="center" vertical="center" wrapText="1"/>
    </xf>
    <xf numFmtId="0" fontId="27" fillId="10" borderId="6" xfId="0" applyFont="1" applyFill="1" applyBorder="1" applyAlignment="1" applyProtection="1">
      <alignment horizontal="left" vertical="center" wrapText="1"/>
    </xf>
    <xf numFmtId="0" fontId="27" fillId="10" borderId="7" xfId="0" applyFont="1" applyFill="1" applyBorder="1" applyAlignment="1" applyProtection="1">
      <alignment horizontal="left" vertical="center"/>
    </xf>
    <xf numFmtId="0" fontId="27" fillId="10" borderId="8" xfId="0" applyFont="1" applyFill="1" applyBorder="1" applyAlignment="1" applyProtection="1">
      <alignment horizontal="left" vertical="center"/>
    </xf>
    <xf numFmtId="0" fontId="24" fillId="4" borderId="0" xfId="0" applyFont="1" applyFill="1" applyBorder="1" applyAlignment="1" applyProtection="1">
      <alignment horizontal="center" vertical="center" wrapText="1"/>
    </xf>
    <xf numFmtId="0" fontId="24" fillId="4" borderId="50" xfId="0" applyFont="1" applyFill="1" applyBorder="1" applyAlignment="1" applyProtection="1">
      <alignment horizontal="center" vertical="center" wrapText="1"/>
    </xf>
    <xf numFmtId="0" fontId="27" fillId="10" borderId="6" xfId="0" applyFont="1" applyFill="1" applyBorder="1" applyAlignment="1" applyProtection="1">
      <alignment horizontal="left" vertical="center" indent="1"/>
    </xf>
    <xf numFmtId="0" fontId="27" fillId="10" borderId="7" xfId="0" applyFont="1" applyFill="1" applyBorder="1" applyAlignment="1" applyProtection="1">
      <alignment horizontal="left" vertical="center" indent="1"/>
    </xf>
    <xf numFmtId="0" fontId="27" fillId="10" borderId="9" xfId="0" applyFont="1" applyFill="1" applyBorder="1" applyAlignment="1" applyProtection="1">
      <alignment horizontal="left" vertical="center" indent="1"/>
    </xf>
    <xf numFmtId="0" fontId="27" fillId="10" borderId="10" xfId="0" applyFont="1" applyFill="1" applyBorder="1" applyAlignment="1" applyProtection="1">
      <alignment horizontal="left" vertical="center" indent="1"/>
    </xf>
    <xf numFmtId="0" fontId="31" fillId="12" borderId="1" xfId="2" applyFont="1" applyFill="1" applyBorder="1" applyAlignment="1" applyProtection="1">
      <alignment horizontal="left" vertical="center" indent="2"/>
    </xf>
    <xf numFmtId="0" fontId="31" fillId="12" borderId="46" xfId="2" applyFont="1" applyFill="1" applyBorder="1" applyAlignment="1" applyProtection="1">
      <alignment horizontal="left" vertical="center" indent="2"/>
    </xf>
    <xf numFmtId="0" fontId="31" fillId="12" borderId="13" xfId="2" applyFont="1" applyFill="1" applyBorder="1" applyAlignment="1" applyProtection="1">
      <alignment horizontal="left" vertical="center" indent="2"/>
    </xf>
    <xf numFmtId="0" fontId="31" fillId="8" borderId="1" xfId="2" applyFont="1" applyFill="1" applyBorder="1" applyAlignment="1" applyProtection="1">
      <alignment horizontal="left" vertical="center" indent="2"/>
    </xf>
    <xf numFmtId="0" fontId="31" fillId="8" borderId="46" xfId="2" applyFont="1" applyFill="1" applyBorder="1" applyAlignment="1" applyProtection="1">
      <alignment horizontal="left" vertical="center" indent="2"/>
    </xf>
    <xf numFmtId="0" fontId="31" fillId="8" borderId="13" xfId="2" applyFont="1" applyFill="1" applyBorder="1" applyAlignment="1" applyProtection="1">
      <alignment horizontal="left" vertical="center" indent="2"/>
    </xf>
    <xf numFmtId="0" fontId="31" fillId="10" borderId="1" xfId="2" applyFont="1" applyFill="1" applyBorder="1" applyAlignment="1" applyProtection="1">
      <alignment horizontal="left" vertical="center" indent="2"/>
    </xf>
    <xf numFmtId="0" fontId="31" fillId="10" borderId="46" xfId="2" applyFont="1" applyFill="1" applyBorder="1" applyAlignment="1" applyProtection="1">
      <alignment horizontal="left" vertical="center" indent="2"/>
    </xf>
    <xf numFmtId="0" fontId="31" fillId="10" borderId="13" xfId="2" applyFont="1" applyFill="1" applyBorder="1" applyAlignment="1" applyProtection="1">
      <alignment horizontal="left" vertical="center" indent="2"/>
    </xf>
    <xf numFmtId="0" fontId="31" fillId="0" borderId="6" xfId="2" applyNumberFormat="1" applyFont="1" applyBorder="1" applyAlignment="1" applyProtection="1">
      <alignment horizontal="left" vertical="center"/>
    </xf>
    <xf numFmtId="0" fontId="31" fillId="0" borderId="8" xfId="2" applyNumberFormat="1" applyFont="1" applyBorder="1" applyAlignment="1" applyProtection="1">
      <alignment horizontal="left" vertical="center"/>
    </xf>
    <xf numFmtId="164" fontId="31" fillId="11" borderId="1" xfId="2" quotePrefix="1" applyNumberFormat="1" applyFont="1" applyFill="1" applyBorder="1" applyAlignment="1" applyProtection="1">
      <alignment horizontal="center" vertical="center"/>
    </xf>
    <xf numFmtId="164" fontId="31" fillId="11" borderId="13" xfId="2" quotePrefix="1" applyNumberFormat="1" applyFont="1" applyFill="1" applyBorder="1" applyAlignment="1" applyProtection="1">
      <alignment horizontal="center" vertical="center"/>
    </xf>
    <xf numFmtId="0" fontId="31" fillId="15" borderId="55" xfId="2" applyFont="1" applyFill="1" applyBorder="1" applyAlignment="1" applyProtection="1">
      <alignment horizontal="left" vertical="center" indent="2"/>
    </xf>
    <xf numFmtId="0" fontId="31" fillId="15" borderId="67" xfId="2" applyFont="1" applyFill="1" applyBorder="1" applyAlignment="1" applyProtection="1">
      <alignment horizontal="left" vertical="center" indent="2"/>
    </xf>
    <xf numFmtId="0" fontId="31" fillId="15" borderId="56" xfId="2" applyFont="1" applyFill="1" applyBorder="1" applyAlignment="1" applyProtection="1">
      <alignment horizontal="left" vertical="center" indent="2"/>
    </xf>
    <xf numFmtId="0" fontId="31" fillId="7" borderId="44" xfId="2" applyFont="1" applyFill="1" applyBorder="1" applyAlignment="1" applyProtection="1">
      <alignment horizontal="left" vertical="center" indent="2"/>
    </xf>
    <xf numFmtId="0" fontId="31" fillId="7" borderId="53" xfId="2" applyFont="1" applyFill="1" applyBorder="1" applyAlignment="1" applyProtection="1">
      <alignment horizontal="left" vertical="center" indent="2"/>
    </xf>
    <xf numFmtId="0" fontId="31" fillId="7" borderId="54" xfId="2" applyFont="1" applyFill="1" applyBorder="1" applyAlignment="1" applyProtection="1">
      <alignment horizontal="left" vertical="center" indent="2"/>
    </xf>
    <xf numFmtId="0" fontId="31" fillId="9" borderId="44" xfId="2" applyFont="1" applyFill="1" applyBorder="1" applyAlignment="1" applyProtection="1">
      <alignment horizontal="left" vertical="center" indent="2"/>
    </xf>
    <xf numFmtId="0" fontId="31" fillId="9" borderId="53" xfId="2" applyFont="1" applyFill="1" applyBorder="1" applyAlignment="1" applyProtection="1">
      <alignment horizontal="left" vertical="center" indent="2"/>
    </xf>
    <xf numFmtId="0" fontId="31" fillId="9" borderId="54" xfId="2" applyFont="1" applyFill="1" applyBorder="1" applyAlignment="1" applyProtection="1">
      <alignment horizontal="left" vertical="center" indent="2"/>
    </xf>
  </cellXfs>
  <cellStyles count="9">
    <cellStyle name="Milliers" xfId="8" builtinId="3"/>
    <cellStyle name="Milliers,00" xfId="1" xr:uid="{00000000-0005-0000-0000-000001000000}"/>
    <cellStyle name="Normal" xfId="0" builtinId="0"/>
    <cellStyle name="Normal_Tétrahèdre" xfId="2" xr:uid="{00000000-0005-0000-0000-000003000000}"/>
    <cellStyle name="Ombré1" xfId="3" xr:uid="{00000000-0005-0000-0000-000004000000}"/>
    <cellStyle name="Ombré2" xfId="4" xr:uid="{00000000-0005-0000-0000-000005000000}"/>
    <cellStyle name="Ombré3" xfId="5" xr:uid="{00000000-0005-0000-0000-000006000000}"/>
    <cellStyle name="Pourcentage" xfId="7" builtinId="5"/>
    <cellStyle name="Vide" xfId="6" xr:uid="{00000000-0005-0000-0000-000008000000}"/>
  </cellStyles>
  <dxfs count="396">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theme="6"/>
        </patternFill>
      </fill>
    </dxf>
    <dxf>
      <fill>
        <patternFill>
          <bgColor rgb="FFFFFF00"/>
        </patternFill>
      </fill>
    </dxf>
    <dxf>
      <fill>
        <patternFill>
          <bgColor theme="5" tint="0.39994506668294322"/>
        </patternFill>
      </fill>
    </dxf>
    <dxf>
      <fill>
        <patternFill>
          <bgColor rgb="FFFF0000"/>
        </patternFill>
      </fill>
    </dxf>
    <dxf>
      <fill>
        <patternFill>
          <bgColor rgb="FF00B0F0"/>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patternFill>
      </fill>
    </dxf>
    <dxf>
      <fill>
        <patternFill>
          <bgColor rgb="FF00B0F0"/>
        </patternFill>
      </fill>
    </dxf>
    <dxf>
      <fill>
        <patternFill>
          <bgColor rgb="FF00B0F0"/>
        </patternFill>
      </fill>
    </dxf>
    <dxf>
      <fill>
        <patternFill>
          <bgColor rgb="FFFFFF00"/>
        </patternFill>
      </fill>
    </dxf>
    <dxf>
      <fill>
        <patternFill>
          <bgColor theme="5" tint="0.39994506668294322"/>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00B0F0"/>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theme="6"/>
        </patternFill>
      </fill>
    </dxf>
    <dxf>
      <fill>
        <patternFill>
          <bgColor rgb="FF00B0F0"/>
        </patternFill>
      </fill>
    </dxf>
    <dxf>
      <fill>
        <patternFill>
          <bgColor rgb="FF00B0F0"/>
        </patternFill>
      </fill>
    </dxf>
    <dxf>
      <fill>
        <patternFill>
          <bgColor rgb="FFFFFF00"/>
        </patternFill>
      </fill>
    </dxf>
    <dxf>
      <fill>
        <patternFill>
          <bgColor theme="5" tint="0.39994506668294322"/>
        </patternFill>
      </fill>
    </dxf>
    <dxf>
      <fill>
        <patternFill>
          <bgColor rgb="FFFF0000"/>
        </patternFill>
      </fill>
    </dxf>
    <dxf>
      <fill>
        <patternFill>
          <bgColor rgb="FF00B0F0"/>
        </patternFill>
      </fill>
    </dxf>
    <dxf>
      <fill>
        <patternFill>
          <bgColor rgb="FF00B0F0"/>
        </patternFill>
      </fill>
    </dxf>
    <dxf>
      <fill>
        <patternFill>
          <bgColor rgb="FFFFFF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FF00"/>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theme="6"/>
        </patternFill>
      </fill>
    </dxf>
    <dxf>
      <fill>
        <patternFill>
          <bgColor rgb="FF00B0F0"/>
        </patternFill>
      </fill>
    </dxf>
    <dxf>
      <fill>
        <patternFill>
          <bgColor rgb="FF00B0F0"/>
        </patternFill>
      </fill>
    </dxf>
    <dxf>
      <fill>
        <patternFill>
          <bgColor rgb="FFFFFF00"/>
        </patternFill>
      </fill>
    </dxf>
    <dxf>
      <fill>
        <patternFill>
          <bgColor theme="5"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theme="6"/>
        </patternFill>
      </fill>
    </dxf>
    <dxf>
      <fill>
        <patternFill>
          <bgColor rgb="FFFFFF00"/>
        </patternFill>
      </fill>
    </dxf>
    <dxf>
      <fill>
        <patternFill>
          <bgColor theme="5" tint="0.39994506668294322"/>
        </patternFill>
      </fill>
    </dxf>
    <dxf>
      <fill>
        <patternFill>
          <bgColor rgb="FFFF0000"/>
        </patternFill>
      </fill>
    </dxf>
    <dxf>
      <fill>
        <patternFill>
          <bgColor rgb="FF00B0F0"/>
        </patternFill>
      </fill>
    </dxf>
    <dxf>
      <fill>
        <patternFill>
          <bgColor indexed="1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patternFill>
      </fill>
    </dxf>
    <dxf>
      <fill>
        <patternFill>
          <bgColor rgb="FF00B0F0"/>
        </patternFill>
      </fill>
    </dxf>
    <dxf>
      <fill>
        <patternFill>
          <bgColor rgb="FF00B0F0"/>
        </patternFill>
      </fill>
    </dxf>
    <dxf>
      <fill>
        <patternFill>
          <bgColor rgb="FFFFFF00"/>
        </patternFill>
      </fill>
    </dxf>
    <dxf>
      <fill>
        <patternFill>
          <bgColor theme="5" tint="0.39994506668294322"/>
        </patternFill>
      </fill>
    </dxf>
    <dxf>
      <fill>
        <patternFill>
          <bgColor rgb="FFFF0000"/>
        </patternFill>
      </fill>
    </dxf>
    <dxf>
      <fill>
        <patternFill>
          <bgColor indexed="1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theme="6"/>
        </patternFill>
      </fill>
    </dxf>
    <dxf>
      <fill>
        <patternFill>
          <bgColor rgb="FF00B0F0"/>
        </patternFill>
      </fill>
    </dxf>
    <dxf>
      <fill>
        <patternFill>
          <bgColor rgb="FF00B0F0"/>
        </patternFill>
      </fill>
    </dxf>
    <dxf>
      <fill>
        <patternFill>
          <bgColor rgb="FFFFFF00"/>
        </patternFill>
      </fill>
    </dxf>
    <dxf>
      <fill>
        <patternFill>
          <bgColor theme="5" tint="0.39994506668294322"/>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patternFill>
      </fill>
    </dxf>
    <dxf>
      <fill>
        <patternFill>
          <bgColor rgb="FF00B0F0"/>
        </patternFill>
      </fill>
    </dxf>
    <dxf>
      <fill>
        <patternFill>
          <bgColor rgb="FF00B0F0"/>
        </patternFill>
      </fill>
    </dxf>
    <dxf>
      <fill>
        <patternFill>
          <bgColor rgb="FFFFFF00"/>
        </patternFill>
      </fill>
    </dxf>
    <dxf>
      <fill>
        <patternFill>
          <bgColor theme="5" tint="0.39994506668294322"/>
        </patternFill>
      </fill>
    </dxf>
    <dxf>
      <fill>
        <patternFill>
          <bgColor rgb="FFFF000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66CC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EAEAEA"/>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69696"/>
      <color rgb="FF99CC00"/>
      <color rgb="FF33CCCC"/>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Performance des dimensions du développement durable</a:t>
            </a:r>
          </a:p>
        </c:rich>
      </c:tx>
      <c:overlay val="0"/>
    </c:title>
    <c:autoTitleDeleted val="0"/>
    <c:plotArea>
      <c:layout/>
      <c:radarChart>
        <c:radarStyle val="marker"/>
        <c:varyColors val="0"/>
        <c:ser>
          <c:idx val="0"/>
          <c:order val="0"/>
          <c:tx>
            <c:strRef>
              <c:f>Résultats!$D$4</c:f>
              <c:strCache>
                <c:ptCount val="1"/>
                <c:pt idx="0">
                  <c:v>Performance moyenne</c:v>
                </c:pt>
              </c:strCache>
            </c:strRef>
          </c:tx>
          <c:marker>
            <c:symbol val="none"/>
          </c:marker>
          <c:cat>
            <c:strRef>
              <c:f>Résultats!$B$5:$B$10</c:f>
              <c:strCache>
                <c:ptCount val="6"/>
                <c:pt idx="0">
                  <c:v>SOCIALE</c:v>
                </c:pt>
                <c:pt idx="1">
                  <c:v>ÉCOLOGIQUE</c:v>
                </c:pt>
                <c:pt idx="2">
                  <c:v>ÉCONOMIQUE</c:v>
                </c:pt>
                <c:pt idx="3">
                  <c:v>CULTURELLE</c:v>
                </c:pt>
                <c:pt idx="4">
                  <c:v>ÉTHIQUE</c:v>
                </c:pt>
                <c:pt idx="5">
                  <c:v>GOUVERNANCE</c:v>
                </c:pt>
              </c:strCache>
            </c:strRef>
          </c:cat>
          <c:val>
            <c:numRef>
              <c:f>Résultats!$D$5:$D$10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0C5-4B63-9687-C1286D37892D}"/>
            </c:ext>
          </c:extLst>
        </c:ser>
        <c:dLbls>
          <c:showLegendKey val="0"/>
          <c:showVal val="0"/>
          <c:showCatName val="0"/>
          <c:showSerName val="0"/>
          <c:showPercent val="0"/>
          <c:showBubbleSize val="0"/>
        </c:dLbls>
        <c:axId val="140906936"/>
        <c:axId val="140907328"/>
      </c:radarChart>
      <c:catAx>
        <c:axId val="140906936"/>
        <c:scaling>
          <c:orientation val="minMax"/>
        </c:scaling>
        <c:delete val="0"/>
        <c:axPos val="b"/>
        <c:majorGridlines/>
        <c:numFmt formatCode="General" sourceLinked="0"/>
        <c:majorTickMark val="out"/>
        <c:minorTickMark val="none"/>
        <c:tickLblPos val="nextTo"/>
        <c:crossAx val="140907328"/>
        <c:crosses val="autoZero"/>
        <c:auto val="1"/>
        <c:lblAlgn val="ctr"/>
        <c:lblOffset val="100"/>
        <c:noMultiLvlLbl val="0"/>
      </c:catAx>
      <c:valAx>
        <c:axId val="140907328"/>
        <c:scaling>
          <c:orientation val="minMax"/>
          <c:max val="1"/>
        </c:scaling>
        <c:delete val="0"/>
        <c:axPos val="l"/>
        <c:majorGridlines/>
        <c:numFmt formatCode="0%" sourceLinked="1"/>
        <c:majorTickMark val="cross"/>
        <c:minorTickMark val="none"/>
        <c:tickLblPos val="nextTo"/>
        <c:crossAx val="140906936"/>
        <c:crosses val="autoZero"/>
        <c:crossBetween val="between"/>
        <c:majorUnit val="0.2"/>
      </c:valAx>
    </c:plotArea>
    <c:plotVisOnly val="1"/>
    <c:dispBlanksAs val="gap"/>
    <c:showDLblsOverMax val="0"/>
  </c:chart>
  <c:txPr>
    <a:bodyPr/>
    <a:lstStyle/>
    <a:p>
      <a:pPr>
        <a:defRPr sz="1400" baseline="0"/>
      </a:pPr>
      <a:endParaRPr lang="fr-FR"/>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Performance des thèmes de la dimension sociale</a:t>
            </a:r>
          </a:p>
        </c:rich>
      </c:tx>
      <c:overlay val="0"/>
    </c:title>
    <c:autoTitleDeleted val="0"/>
    <c:plotArea>
      <c:layout>
        <c:manualLayout>
          <c:layoutTarget val="inner"/>
          <c:xMode val="edge"/>
          <c:yMode val="edge"/>
          <c:x val="0.18053168983873413"/>
          <c:y val="0.19823405897792196"/>
          <c:w val="0.61445001613389083"/>
          <c:h val="0.6888360352014824"/>
        </c:manualLayout>
      </c:layout>
      <c:radarChart>
        <c:radarStyle val="marker"/>
        <c:varyColors val="0"/>
        <c:ser>
          <c:idx val="1"/>
          <c:order val="1"/>
          <c:marker>
            <c:symbol val="none"/>
          </c:marker>
          <c:cat>
            <c:strRef>
              <c:f>Résultats!$B$15:$B$23</c:f>
              <c:strCache>
                <c:ptCount val="9"/>
                <c:pt idx="0">
                  <c:v>Lutte contre la pauvreté</c:v>
                </c:pt>
                <c:pt idx="1">
                  <c:v>Eau</c:v>
                </c:pt>
                <c:pt idx="2">
                  <c:v>Alimentation</c:v>
                </c:pt>
                <c:pt idx="3">
                  <c:v>Santé</c:v>
                </c:pt>
                <c:pt idx="4">
                  <c:v>Sécurité</c:v>
                </c:pt>
                <c:pt idx="5">
                  <c:v>Éducation</c:v>
                </c:pt>
                <c:pt idx="6">
                  <c:v>Collectivité et implication</c:v>
                </c:pt>
                <c:pt idx="7">
                  <c:v>Établissements humains</c:v>
                </c:pt>
                <c:pt idx="8">
                  <c:v>Genre</c:v>
                </c:pt>
              </c:strCache>
            </c:strRef>
          </c:cat>
          <c:val>
            <c:numRef>
              <c:f>Résultats!$D$15:$D$23</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B49-4EA5-BFFC-B8227BB4576B}"/>
            </c:ext>
          </c:extLst>
        </c:ser>
        <c:ser>
          <c:idx val="0"/>
          <c:order val="0"/>
          <c:marker>
            <c:symbol val="none"/>
          </c:marker>
          <c:cat>
            <c:strRef>
              <c:f>Résultats!$B$15:$B$23</c:f>
              <c:strCache>
                <c:ptCount val="9"/>
                <c:pt idx="0">
                  <c:v>Lutte contre la pauvreté</c:v>
                </c:pt>
                <c:pt idx="1">
                  <c:v>Eau</c:v>
                </c:pt>
                <c:pt idx="2">
                  <c:v>Alimentation</c:v>
                </c:pt>
                <c:pt idx="3">
                  <c:v>Santé</c:v>
                </c:pt>
                <c:pt idx="4">
                  <c:v>Sécurité</c:v>
                </c:pt>
                <c:pt idx="5">
                  <c:v>Éducation</c:v>
                </c:pt>
                <c:pt idx="6">
                  <c:v>Collectivité et implication</c:v>
                </c:pt>
                <c:pt idx="7">
                  <c:v>Établissements humains</c:v>
                </c:pt>
                <c:pt idx="8">
                  <c:v>Genre</c:v>
                </c:pt>
              </c:strCache>
            </c:strRef>
          </c:cat>
          <c:val>
            <c:numRef>
              <c:f>Résultats!$D$15:$D$23</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1B49-4EA5-BFFC-B8227BB4576B}"/>
            </c:ext>
          </c:extLst>
        </c:ser>
        <c:dLbls>
          <c:showLegendKey val="0"/>
          <c:showVal val="0"/>
          <c:showCatName val="0"/>
          <c:showSerName val="0"/>
          <c:showPercent val="0"/>
          <c:showBubbleSize val="0"/>
        </c:dLbls>
        <c:axId val="140908112"/>
        <c:axId val="291072184"/>
      </c:radarChart>
      <c:catAx>
        <c:axId val="140908112"/>
        <c:scaling>
          <c:orientation val="minMax"/>
        </c:scaling>
        <c:delete val="0"/>
        <c:axPos val="b"/>
        <c:majorGridlines/>
        <c:numFmt formatCode="General" sourceLinked="0"/>
        <c:majorTickMark val="out"/>
        <c:minorTickMark val="none"/>
        <c:tickLblPos val="nextTo"/>
        <c:crossAx val="291072184"/>
        <c:crosses val="autoZero"/>
        <c:auto val="1"/>
        <c:lblAlgn val="ctr"/>
        <c:lblOffset val="100"/>
        <c:noMultiLvlLbl val="0"/>
      </c:catAx>
      <c:valAx>
        <c:axId val="291072184"/>
        <c:scaling>
          <c:orientation val="minMax"/>
          <c:max val="1"/>
        </c:scaling>
        <c:delete val="0"/>
        <c:axPos val="l"/>
        <c:majorGridlines/>
        <c:numFmt formatCode="0%" sourceLinked="1"/>
        <c:majorTickMark val="cross"/>
        <c:minorTickMark val="none"/>
        <c:tickLblPos val="nextTo"/>
        <c:crossAx val="140908112"/>
        <c:crosses val="autoZero"/>
        <c:crossBetween val="between"/>
        <c:majorUnit val="0.2"/>
      </c:valAx>
    </c:plotArea>
    <c:plotVisOnly val="1"/>
    <c:dispBlanksAs val="gap"/>
    <c:showDLblsOverMax val="0"/>
  </c:chart>
  <c:txPr>
    <a:bodyPr/>
    <a:lstStyle/>
    <a:p>
      <a:pPr>
        <a:defRPr sz="1400" baseline="0"/>
      </a:pPr>
      <a:endParaRPr lang="fr-FR"/>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Performance des thèmes de la dimension écologique</a:t>
            </a:r>
          </a:p>
        </c:rich>
      </c:tx>
      <c:overlay val="0"/>
    </c:title>
    <c:autoTitleDeleted val="0"/>
    <c:plotArea>
      <c:layout>
        <c:manualLayout>
          <c:layoutTarget val="inner"/>
          <c:xMode val="edge"/>
          <c:yMode val="edge"/>
          <c:x val="0.24285966352917021"/>
          <c:y val="0.16648429665827583"/>
          <c:w val="0.50375188312656438"/>
          <c:h val="0.76117358179915973"/>
        </c:manualLayout>
      </c:layout>
      <c:radarChart>
        <c:radarStyle val="marker"/>
        <c:varyColors val="0"/>
        <c:ser>
          <c:idx val="0"/>
          <c:order val="0"/>
          <c:marker>
            <c:symbol val="none"/>
          </c:marker>
          <c:cat>
            <c:strRef>
              <c:f>Résultats!$B$28:$B$33</c:f>
              <c:strCache>
                <c:ptCount val="6"/>
                <c:pt idx="0">
                  <c:v>Écosystèmes</c:v>
                </c:pt>
                <c:pt idx="1">
                  <c:v>Biodiversité</c:v>
                </c:pt>
                <c:pt idx="2">
                  <c:v>Ressources</c:v>
                </c:pt>
                <c:pt idx="3">
                  <c:v>Extrants </c:v>
                </c:pt>
                <c:pt idx="4">
                  <c:v>Usages du territoire</c:v>
                </c:pt>
                <c:pt idx="5">
                  <c:v>Changements climatiques</c:v>
                </c:pt>
              </c:strCache>
            </c:strRef>
          </c:cat>
          <c:val>
            <c:numRef>
              <c:f>Résultats!$D$28:$D$33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3FB-42A2-8756-063299281004}"/>
            </c:ext>
          </c:extLst>
        </c:ser>
        <c:dLbls>
          <c:showLegendKey val="0"/>
          <c:showVal val="0"/>
          <c:showCatName val="0"/>
          <c:showSerName val="0"/>
          <c:showPercent val="0"/>
          <c:showBubbleSize val="0"/>
        </c:dLbls>
        <c:axId val="291072968"/>
        <c:axId val="291073360"/>
      </c:radarChart>
      <c:catAx>
        <c:axId val="291072968"/>
        <c:scaling>
          <c:orientation val="minMax"/>
        </c:scaling>
        <c:delete val="0"/>
        <c:axPos val="b"/>
        <c:majorGridlines/>
        <c:numFmt formatCode="General" sourceLinked="0"/>
        <c:majorTickMark val="out"/>
        <c:minorTickMark val="none"/>
        <c:tickLblPos val="nextTo"/>
        <c:crossAx val="291073360"/>
        <c:crosses val="autoZero"/>
        <c:auto val="1"/>
        <c:lblAlgn val="ctr"/>
        <c:lblOffset val="100"/>
        <c:noMultiLvlLbl val="0"/>
      </c:catAx>
      <c:valAx>
        <c:axId val="291073360"/>
        <c:scaling>
          <c:orientation val="minMax"/>
          <c:max val="1"/>
        </c:scaling>
        <c:delete val="0"/>
        <c:axPos val="l"/>
        <c:majorGridlines/>
        <c:numFmt formatCode="0%" sourceLinked="1"/>
        <c:majorTickMark val="cross"/>
        <c:minorTickMark val="none"/>
        <c:tickLblPos val="nextTo"/>
        <c:crossAx val="291072968"/>
        <c:crosses val="autoZero"/>
        <c:crossBetween val="between"/>
        <c:majorUnit val="0.2"/>
      </c:valAx>
    </c:plotArea>
    <c:plotVisOnly val="1"/>
    <c:dispBlanksAs val="gap"/>
    <c:showDLblsOverMax val="0"/>
  </c:chart>
  <c:txPr>
    <a:bodyPr/>
    <a:lstStyle/>
    <a:p>
      <a:pPr>
        <a:defRPr sz="1400" baseline="0"/>
      </a:pPr>
      <a:endParaRPr lang="fr-FR"/>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Performance des thèmes de la dimension économique</a:t>
            </a:r>
          </a:p>
        </c:rich>
      </c:tx>
      <c:overlay val="0"/>
    </c:title>
    <c:autoTitleDeleted val="0"/>
    <c:plotArea>
      <c:layout>
        <c:manualLayout>
          <c:layoutTarget val="inner"/>
          <c:xMode val="edge"/>
          <c:yMode val="edge"/>
          <c:x val="0.22609065490795233"/>
          <c:y val="0.19779866352231662"/>
          <c:w val="0.53133955880145056"/>
          <c:h val="0.7074999541864585"/>
        </c:manualLayout>
      </c:layout>
      <c:radarChart>
        <c:radarStyle val="marker"/>
        <c:varyColors val="0"/>
        <c:ser>
          <c:idx val="0"/>
          <c:order val="0"/>
          <c:marker>
            <c:symbol val="none"/>
          </c:marker>
          <c:cat>
            <c:strRef>
              <c:f>Résultats!$B$38:$B$45</c:f>
              <c:strCache>
                <c:ptCount val="8"/>
                <c:pt idx="0">
                  <c:v>Production responsable</c:v>
                </c:pt>
                <c:pt idx="1">
                  <c:v>Consommation responsable</c:v>
                </c:pt>
                <c:pt idx="2">
                  <c:v>Viabilité économique</c:v>
                </c:pt>
                <c:pt idx="3">
                  <c:v>Travail</c:v>
                </c:pt>
                <c:pt idx="4">
                  <c:v>Richesses et prospérité</c:v>
                </c:pt>
                <c:pt idx="5">
                  <c:v>Énergie</c:v>
                </c:pt>
                <c:pt idx="6">
                  <c:v>Entreprenariat</c:v>
                </c:pt>
                <c:pt idx="7">
                  <c:v>Modèles économiques</c:v>
                </c:pt>
              </c:strCache>
            </c:strRef>
          </c:cat>
          <c:val>
            <c:numRef>
              <c:f>Résultats!$D$38:$D$45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EA6-41E8-BB18-139142BFF6C3}"/>
            </c:ext>
          </c:extLst>
        </c:ser>
        <c:dLbls>
          <c:showLegendKey val="0"/>
          <c:showVal val="0"/>
          <c:showCatName val="0"/>
          <c:showSerName val="0"/>
          <c:showPercent val="0"/>
          <c:showBubbleSize val="0"/>
        </c:dLbls>
        <c:axId val="290606984"/>
        <c:axId val="290607376"/>
      </c:radarChart>
      <c:catAx>
        <c:axId val="290606984"/>
        <c:scaling>
          <c:orientation val="minMax"/>
        </c:scaling>
        <c:delete val="0"/>
        <c:axPos val="b"/>
        <c:majorGridlines/>
        <c:numFmt formatCode="General" sourceLinked="0"/>
        <c:majorTickMark val="out"/>
        <c:minorTickMark val="none"/>
        <c:tickLblPos val="nextTo"/>
        <c:crossAx val="290607376"/>
        <c:crosses val="autoZero"/>
        <c:auto val="1"/>
        <c:lblAlgn val="ctr"/>
        <c:lblOffset val="100"/>
        <c:noMultiLvlLbl val="0"/>
      </c:catAx>
      <c:valAx>
        <c:axId val="290607376"/>
        <c:scaling>
          <c:orientation val="minMax"/>
          <c:max val="1"/>
        </c:scaling>
        <c:delete val="0"/>
        <c:axPos val="l"/>
        <c:majorGridlines/>
        <c:numFmt formatCode="0%" sourceLinked="1"/>
        <c:majorTickMark val="cross"/>
        <c:minorTickMark val="none"/>
        <c:tickLblPos val="nextTo"/>
        <c:crossAx val="290606984"/>
        <c:crosses val="autoZero"/>
        <c:crossBetween val="between"/>
        <c:majorUnit val="0.2"/>
      </c:valAx>
    </c:plotArea>
    <c:plotVisOnly val="1"/>
    <c:dispBlanksAs val="gap"/>
    <c:showDLblsOverMax val="0"/>
  </c:chart>
  <c:txPr>
    <a:bodyPr/>
    <a:lstStyle/>
    <a:p>
      <a:pPr>
        <a:defRPr sz="1400" baseline="0"/>
      </a:pPr>
      <a:endParaRPr lang="fr-FR"/>
    </a:p>
  </c:txPr>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Performance des thèmes de la dimension culturelle</a:t>
            </a:r>
          </a:p>
        </c:rich>
      </c:tx>
      <c:overlay val="0"/>
    </c:title>
    <c:autoTitleDeleted val="0"/>
    <c:plotArea>
      <c:layout>
        <c:manualLayout>
          <c:layoutTarget val="inner"/>
          <c:xMode val="edge"/>
          <c:yMode val="edge"/>
          <c:x val="0.3157966049364721"/>
          <c:y val="0.23425336697377239"/>
          <c:w val="0.34372373593037181"/>
          <c:h val="0.69087321717671479"/>
        </c:manualLayout>
      </c:layout>
      <c:radarChart>
        <c:radarStyle val="marker"/>
        <c:varyColors val="0"/>
        <c:ser>
          <c:idx val="0"/>
          <c:order val="0"/>
          <c:marker>
            <c:symbol val="none"/>
          </c:marker>
          <c:cat>
            <c:strRef>
              <c:f>Résultats!$B$50:$B$53</c:f>
              <c:strCache>
                <c:ptCount val="4"/>
                <c:pt idx="0">
                  <c:v>Transmission du patrimoine culturel</c:v>
                </c:pt>
                <c:pt idx="1">
                  <c:v>Pratiques culturelles et artistiques</c:v>
                </c:pt>
                <c:pt idx="2">
                  <c:v>Diversité culturelle</c:v>
                </c:pt>
                <c:pt idx="3">
                  <c:v>Contribution de la culture au développement</c:v>
                </c:pt>
              </c:strCache>
            </c:strRef>
          </c:cat>
          <c:val>
            <c:numRef>
              <c:f>Résultats!$D$50:$D$53</c:f>
              <c:numCache>
                <c:formatCode>0%</c:formatCode>
                <c:ptCount val="4"/>
                <c:pt idx="0">
                  <c:v>0</c:v>
                </c:pt>
                <c:pt idx="1">
                  <c:v>0</c:v>
                </c:pt>
                <c:pt idx="2">
                  <c:v>0</c:v>
                </c:pt>
                <c:pt idx="3">
                  <c:v>0</c:v>
                </c:pt>
              </c:numCache>
            </c:numRef>
          </c:val>
          <c:extLst>
            <c:ext xmlns:c16="http://schemas.microsoft.com/office/drawing/2014/chart" uri="{C3380CC4-5D6E-409C-BE32-E72D297353CC}">
              <c16:uniqueId val="{00000000-755F-44B1-B1B8-7D39799694BD}"/>
            </c:ext>
          </c:extLst>
        </c:ser>
        <c:dLbls>
          <c:showLegendKey val="0"/>
          <c:showVal val="0"/>
          <c:showCatName val="0"/>
          <c:showSerName val="0"/>
          <c:showPercent val="0"/>
          <c:showBubbleSize val="0"/>
        </c:dLbls>
        <c:axId val="290608160"/>
        <c:axId val="290608552"/>
      </c:radarChart>
      <c:catAx>
        <c:axId val="290608160"/>
        <c:scaling>
          <c:orientation val="minMax"/>
        </c:scaling>
        <c:delete val="0"/>
        <c:axPos val="b"/>
        <c:majorGridlines/>
        <c:numFmt formatCode="General" sourceLinked="0"/>
        <c:majorTickMark val="out"/>
        <c:minorTickMark val="none"/>
        <c:tickLblPos val="nextTo"/>
        <c:crossAx val="290608552"/>
        <c:crosses val="autoZero"/>
        <c:auto val="1"/>
        <c:lblAlgn val="ctr"/>
        <c:lblOffset val="100"/>
        <c:noMultiLvlLbl val="0"/>
      </c:catAx>
      <c:valAx>
        <c:axId val="290608552"/>
        <c:scaling>
          <c:orientation val="minMax"/>
          <c:max val="1"/>
        </c:scaling>
        <c:delete val="0"/>
        <c:axPos val="l"/>
        <c:majorGridlines/>
        <c:numFmt formatCode="0%" sourceLinked="1"/>
        <c:majorTickMark val="cross"/>
        <c:minorTickMark val="none"/>
        <c:tickLblPos val="nextTo"/>
        <c:crossAx val="290608160"/>
        <c:crosses val="autoZero"/>
        <c:crossBetween val="between"/>
        <c:majorUnit val="0.2"/>
      </c:valAx>
    </c:plotArea>
    <c:plotVisOnly val="1"/>
    <c:dispBlanksAs val="gap"/>
    <c:showDLblsOverMax val="0"/>
  </c:chart>
  <c:txPr>
    <a:bodyPr/>
    <a:lstStyle/>
    <a:p>
      <a:pPr>
        <a:defRPr sz="1400" baseline="0"/>
      </a:pPr>
      <a:endParaRPr lang="fr-FR"/>
    </a:p>
  </c:tx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Performance des thèmes de la dimension éthique</a:t>
            </a:r>
          </a:p>
        </c:rich>
      </c:tx>
      <c:overlay val="0"/>
    </c:title>
    <c:autoTitleDeleted val="0"/>
    <c:plotArea>
      <c:layout/>
      <c:radarChart>
        <c:radarStyle val="marker"/>
        <c:varyColors val="0"/>
        <c:ser>
          <c:idx val="0"/>
          <c:order val="0"/>
          <c:marker>
            <c:symbol val="none"/>
          </c:marker>
          <c:cat>
            <c:strRef>
              <c:f>Résultats!$B$58:$B$62</c:f>
              <c:strCache>
                <c:ptCount val="5"/>
                <c:pt idx="0">
                  <c:v>Responsabilité</c:v>
                </c:pt>
                <c:pt idx="1">
                  <c:v>Paix</c:v>
                </c:pt>
                <c:pt idx="2">
                  <c:v>Bienveillance</c:v>
                </c:pt>
                <c:pt idx="3">
                  <c:v>Partage</c:v>
                </c:pt>
                <c:pt idx="4">
                  <c:v>Démarche éthique</c:v>
                </c:pt>
              </c:strCache>
            </c:strRef>
          </c:cat>
          <c:val>
            <c:numRef>
              <c:f>Résultats!$D$58:$D$62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3641-4B0D-ADFE-CD176118DA67}"/>
            </c:ext>
          </c:extLst>
        </c:ser>
        <c:dLbls>
          <c:showLegendKey val="0"/>
          <c:showVal val="0"/>
          <c:showCatName val="0"/>
          <c:showSerName val="0"/>
          <c:showPercent val="0"/>
          <c:showBubbleSize val="0"/>
        </c:dLbls>
        <c:axId val="292773752"/>
        <c:axId val="292774144"/>
      </c:radarChart>
      <c:catAx>
        <c:axId val="292773752"/>
        <c:scaling>
          <c:orientation val="minMax"/>
        </c:scaling>
        <c:delete val="0"/>
        <c:axPos val="b"/>
        <c:majorGridlines/>
        <c:numFmt formatCode="General" sourceLinked="0"/>
        <c:majorTickMark val="out"/>
        <c:minorTickMark val="none"/>
        <c:tickLblPos val="nextTo"/>
        <c:crossAx val="292774144"/>
        <c:crosses val="autoZero"/>
        <c:auto val="1"/>
        <c:lblAlgn val="ctr"/>
        <c:lblOffset val="100"/>
        <c:noMultiLvlLbl val="0"/>
      </c:catAx>
      <c:valAx>
        <c:axId val="292774144"/>
        <c:scaling>
          <c:orientation val="minMax"/>
          <c:max val="1"/>
        </c:scaling>
        <c:delete val="0"/>
        <c:axPos val="l"/>
        <c:majorGridlines/>
        <c:numFmt formatCode="0%" sourceLinked="1"/>
        <c:majorTickMark val="cross"/>
        <c:minorTickMark val="none"/>
        <c:tickLblPos val="nextTo"/>
        <c:crossAx val="292773752"/>
        <c:crosses val="autoZero"/>
        <c:crossBetween val="between"/>
        <c:majorUnit val="0.2"/>
      </c:valAx>
    </c:plotArea>
    <c:plotVisOnly val="1"/>
    <c:dispBlanksAs val="gap"/>
    <c:showDLblsOverMax val="0"/>
  </c:chart>
  <c:txPr>
    <a:bodyPr/>
    <a:lstStyle/>
    <a:p>
      <a:pPr>
        <a:defRPr sz="1400" baseline="0"/>
      </a:pPr>
      <a:endParaRPr lang="fr-FR"/>
    </a:p>
  </c:txPr>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Performance des thèmes de la dimension gouvernance</a:t>
            </a:r>
          </a:p>
        </c:rich>
      </c:tx>
      <c:overlay val="0"/>
    </c:title>
    <c:autoTitleDeleted val="0"/>
    <c:plotArea>
      <c:layout/>
      <c:radarChart>
        <c:radarStyle val="marker"/>
        <c:varyColors val="0"/>
        <c:ser>
          <c:idx val="0"/>
          <c:order val="0"/>
          <c:marker>
            <c:symbol val="none"/>
          </c:marker>
          <c:cat>
            <c:strRef>
              <c:f>Résultats!$B$67:$B$74</c:f>
              <c:strCache>
                <c:ptCount val="8"/>
                <c:pt idx="0">
                  <c:v>Institutions</c:v>
                </c:pt>
                <c:pt idx="1">
                  <c:v>Instruments et processus</c:v>
                </c:pt>
                <c:pt idx="2">
                  <c:v>Participation et citoyenneté</c:v>
                </c:pt>
                <c:pt idx="3">
                  <c:v>Subsidiarité</c:v>
                </c:pt>
                <c:pt idx="4">
                  <c:v>Intégration locale</c:v>
                </c:pt>
                <c:pt idx="5">
                  <c:v>Information</c:v>
                </c:pt>
                <c:pt idx="6">
                  <c:v>Innovation</c:v>
                </c:pt>
                <c:pt idx="7">
                  <c:v>Gestion du risque et résilience</c:v>
                </c:pt>
              </c:strCache>
            </c:strRef>
          </c:cat>
          <c:val>
            <c:numRef>
              <c:f>Résultats!$D$67:$D$74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743-4896-A019-1D8946F67B70}"/>
            </c:ext>
          </c:extLst>
        </c:ser>
        <c:dLbls>
          <c:showLegendKey val="0"/>
          <c:showVal val="0"/>
          <c:showCatName val="0"/>
          <c:showSerName val="0"/>
          <c:showPercent val="0"/>
          <c:showBubbleSize val="0"/>
        </c:dLbls>
        <c:axId val="292773360"/>
        <c:axId val="293891840"/>
      </c:radarChart>
      <c:catAx>
        <c:axId val="292773360"/>
        <c:scaling>
          <c:orientation val="minMax"/>
        </c:scaling>
        <c:delete val="0"/>
        <c:axPos val="b"/>
        <c:majorGridlines/>
        <c:numFmt formatCode="General" sourceLinked="0"/>
        <c:majorTickMark val="out"/>
        <c:minorTickMark val="none"/>
        <c:tickLblPos val="nextTo"/>
        <c:crossAx val="293891840"/>
        <c:crosses val="autoZero"/>
        <c:auto val="1"/>
        <c:lblAlgn val="ctr"/>
        <c:lblOffset val="100"/>
        <c:noMultiLvlLbl val="0"/>
      </c:catAx>
      <c:valAx>
        <c:axId val="293891840"/>
        <c:scaling>
          <c:orientation val="minMax"/>
          <c:max val="1"/>
        </c:scaling>
        <c:delete val="0"/>
        <c:axPos val="l"/>
        <c:majorGridlines/>
        <c:numFmt formatCode="0%" sourceLinked="1"/>
        <c:majorTickMark val="cross"/>
        <c:minorTickMark val="none"/>
        <c:tickLblPos val="nextTo"/>
        <c:crossAx val="292773360"/>
        <c:crosses val="autoZero"/>
        <c:crossBetween val="between"/>
        <c:majorUnit val="0.2"/>
      </c:valAx>
    </c:plotArea>
    <c:plotVisOnly val="1"/>
    <c:dispBlanksAs val="gap"/>
    <c:showDLblsOverMax val="0"/>
  </c:chart>
  <c:txPr>
    <a:bodyPr/>
    <a:lstStyle/>
    <a:p>
      <a:pPr>
        <a:defRPr sz="1400" baseline="0"/>
      </a:pPr>
      <a:endParaRPr lang="fr-FR"/>
    </a:p>
  </c:txPr>
  <c:printSettings>
    <c:headerFooter/>
    <c:pageMargins b="0.75000000000000167" l="0.70000000000000062" r="0.70000000000000062" t="0.75000000000000167" header="0.30000000000000032" footer="0.30000000000000032"/>
    <c:pageSetup/>
  </c:printSettings>
</c:chartSpac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http://ecoconseil.uqac.ca/" TargetMode="External"/></Relationships>
</file>

<file path=xl/drawings/_rels/vmlDrawing7.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8</xdr:col>
      <xdr:colOff>561974</xdr:colOff>
      <xdr:row>24</xdr:row>
      <xdr:rowOff>142876</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0" y="1"/>
          <a:ext cx="6657974" cy="5657850"/>
        </a:xfrm>
        <a:prstGeom prst="rect">
          <a:avLst/>
        </a:prstGeom>
        <a:solidFill>
          <a:schemeClr val="lt1"/>
        </a:solidFill>
        <a:ln w="222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300" b="1">
              <a:solidFill>
                <a:schemeClr val="dk1"/>
              </a:solidFill>
              <a:latin typeface="+mn-lt"/>
              <a:ea typeface="+mn-ea"/>
              <a:cs typeface="+mn-cs"/>
            </a:rPr>
            <a:t>Grille</a:t>
          </a:r>
          <a:r>
            <a:rPr lang="fr-CA" sz="1300" b="1" baseline="0">
              <a:solidFill>
                <a:schemeClr val="dk1"/>
              </a:solidFill>
              <a:latin typeface="+mn-lt"/>
              <a:ea typeface="+mn-ea"/>
              <a:cs typeface="+mn-cs"/>
            </a:rPr>
            <a:t> d'analyse de développement durable - GADD</a:t>
          </a:r>
          <a:endParaRPr lang="fr-CA" sz="1300" b="1">
            <a:solidFill>
              <a:schemeClr val="dk1"/>
            </a:solidFill>
            <a:latin typeface="+mn-lt"/>
            <a:ea typeface="+mn-ea"/>
            <a:cs typeface="+mn-cs"/>
          </a:endParaRPr>
        </a:p>
        <a:p>
          <a:endParaRPr lang="fr-CA" sz="1100">
            <a:solidFill>
              <a:schemeClr val="dk1"/>
            </a:solidFill>
            <a:latin typeface="+mn-lt"/>
            <a:ea typeface="+mn-ea"/>
            <a:cs typeface="+mn-cs"/>
          </a:endParaRPr>
        </a:p>
        <a:p>
          <a:r>
            <a:rPr lang="fr-CA" sz="1100" b="1">
              <a:solidFill>
                <a:schemeClr val="dk1"/>
              </a:solidFill>
              <a:latin typeface="+mn-lt"/>
              <a:ea typeface="+mn-ea"/>
              <a:cs typeface="+mn-cs"/>
            </a:rPr>
            <a:t>Mot d'accueil</a:t>
          </a:r>
          <a:endParaRPr lang="fr-CA"/>
        </a:p>
        <a:p>
          <a:r>
            <a:rPr lang="fr-CA" sz="1100">
              <a:solidFill>
                <a:schemeClr val="dk1"/>
              </a:solidFill>
              <a:latin typeface="+mn-lt"/>
              <a:ea typeface="+mn-ea"/>
              <a:cs typeface="+mn-cs"/>
            </a:rPr>
            <a:t>Parmi les outils d’intervention développés par la Chaire en éco-conseil de l’UQAC, la Grille d’analyse de développement durable (GADD) est un outil de questionnement systémique selon six dimensions (sociale, écologique, économique, culturelle, éthique et de gouvernance) qui permet d’évaluer dans quelle mesure une politique, une stratégie, un programme ou un projet favorise l’amélioration des conditions humaines. Elle permet à ceux qui l’appliquent de se situer et de proposer des pistes de bonification à un projet ou à une démarche, dans une perspective d’amélioration continue. Cet outil est fréquemment mis à jour pour refléter l’évolution des connaissances, des pratiques et des consensus internationaux en matière de développement durable. Elle traite des grands enjeux du développement durable : la lutte contre la pauvreté, la santé, l’éducation, l’accès aux biens et services, la biodiversité, la lutte aux changements climatiques, etc. </a:t>
          </a:r>
        </a:p>
        <a:p>
          <a:endParaRPr lang="fr-CA" sz="1100">
            <a:solidFill>
              <a:schemeClr val="dk1"/>
            </a:solidFill>
            <a:latin typeface="+mn-lt"/>
            <a:ea typeface="+mn-ea"/>
            <a:cs typeface="+mn-cs"/>
          </a:endParaRPr>
        </a:p>
        <a:p>
          <a:r>
            <a:rPr lang="fr-CA" sz="1100">
              <a:solidFill>
                <a:schemeClr val="dk1"/>
              </a:solidFill>
              <a:latin typeface="+mn-lt"/>
              <a:ea typeface="+mn-ea"/>
              <a:cs typeface="+mn-cs"/>
            </a:rPr>
            <a:t>En septembre 2015, l’Assemblée générale des Nations Unies a adopté les Objectifs du Développement Durable (ODD). Malgré cette avancée, il reste toujours d’importants défis pour l’opérationnalisation de ces objectifs à l’échelle des pays. On identifie, entre autres, la difficulté de tenir compte des interactions entre des objectifs quelquefois divergents, la gouvernance nationale du développement durable et les modes de mesure et de reddition de comptes nécessaires pour effectuer le suivi de ces ODD. Au cours de la dernière décennie, l’Organisation Internationale de la Francophonie (OIF) a pris des initiatives variées visant à doter ses pays membres des capacités humaines et institutionnelles nécessaires pour participer à l’effort mondial de construction du développement durable, notamment par la mise au point d’outils spécifiques et la formation à l’utilisation de ces outils. Dans la perspective de l’adoption par les Nations Unies du PDDNU2030 et des Objectifs de développement durable, l’IFDD, organe subsidiaire de l’OIF, s’est associée à la Chaire en éco-conseil de l’UQAC pour concevoir et entreprendre une initiative unique : l’adaptation aux ODD de la Grille d’analyse de développement durable (GADD), développée et expérimentée dans divers pays et contextes depuis plus de 25 ans. Une GADD adaptée aux ODD a ainsi été construite dans les derniers mois. Elle est maintenant mise à la disposition des utilisateurs afin de renforcer les capacités des pays et gouvernements membres de l’OIF.</a:t>
          </a:r>
        </a:p>
        <a:p>
          <a:endParaRPr lang="fr-CA" sz="1100">
            <a:solidFill>
              <a:schemeClr val="dk1"/>
            </a:solidFill>
            <a:latin typeface="+mn-lt"/>
            <a:ea typeface="+mn-ea"/>
            <a:cs typeface="+mn-cs"/>
          </a:endParaRPr>
        </a:p>
        <a:p>
          <a:r>
            <a:rPr lang="fr-CA" sz="1100" b="1" baseline="0">
              <a:solidFill>
                <a:schemeClr val="dk1"/>
              </a:solidFill>
              <a:latin typeface="+mn-lt"/>
              <a:ea typeface="+mn-ea"/>
              <a:cs typeface="+mn-cs"/>
            </a:rPr>
            <a:t>Crédits</a:t>
          </a:r>
          <a:endParaRPr lang="fr-CA"/>
        </a:p>
        <a:p>
          <a:r>
            <a:rPr lang="fr-CA" sz="1100" b="0" baseline="0">
              <a:solidFill>
                <a:schemeClr val="dk1"/>
              </a:solidFill>
              <a:latin typeface="+mn-lt"/>
              <a:ea typeface="+mn-ea"/>
              <a:cs typeface="+mn-cs"/>
            </a:rPr>
            <a:t>Institut de la Francophonie pour le Développement Durable, en partenariat avec la Chaire en éco-conseil de l'UQAC.</a:t>
          </a:r>
          <a:endParaRPr lang="fr-CA" sz="1100">
            <a:solidFill>
              <a:schemeClr val="dk1"/>
            </a:solidFill>
            <a:effectLst/>
            <a:latin typeface="+mn-lt"/>
            <a:ea typeface="+mn-ea"/>
            <a:cs typeface="+mn-cs"/>
          </a:endParaRPr>
        </a:p>
        <a:p>
          <a:endParaRPr lang="fr-CA"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0</xdr:row>
      <xdr:rowOff>57149</xdr:rowOff>
    </xdr:from>
    <xdr:to>
      <xdr:col>10</xdr:col>
      <xdr:colOff>495300</xdr:colOff>
      <xdr:row>84</xdr:row>
      <xdr:rowOff>76200</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47624" y="57149"/>
          <a:ext cx="8067676" cy="13620751"/>
        </a:xfrm>
        <a:prstGeom prst="rect">
          <a:avLst/>
        </a:prstGeom>
        <a:solidFill>
          <a:schemeClr val="lt1"/>
        </a:solidFill>
        <a:ln w="222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fr-CA" sz="1300" b="1"/>
            <a:t>Modalités d'analyse</a:t>
          </a:r>
        </a:p>
        <a:p>
          <a:pPr algn="l"/>
          <a:endParaRPr lang="fr-CA" sz="1100"/>
        </a:p>
        <a:p>
          <a:pPr algn="l"/>
          <a:r>
            <a:rPr lang="fr-CA" sz="1100">
              <a:solidFill>
                <a:schemeClr val="dk1"/>
              </a:solidFill>
              <a:effectLst/>
              <a:latin typeface="+mn-lt"/>
              <a:ea typeface="+mn-ea"/>
              <a:cs typeface="+mn-cs"/>
            </a:rPr>
            <a:t>La GADD</a:t>
          </a:r>
          <a:r>
            <a:rPr lang="fr-CA" sz="1100" baseline="0">
              <a:solidFill>
                <a:schemeClr val="dk1"/>
              </a:solidFill>
              <a:effectLst/>
              <a:latin typeface="+mn-lt"/>
              <a:ea typeface="+mn-ea"/>
              <a:cs typeface="+mn-cs"/>
            </a:rPr>
            <a:t> permet d'effectuer une </a:t>
          </a:r>
          <a:r>
            <a:rPr lang="fr-CA" sz="1100">
              <a:solidFill>
                <a:schemeClr val="dk1"/>
              </a:solidFill>
              <a:effectLst/>
              <a:latin typeface="+mn-lt"/>
              <a:ea typeface="+mn-ea"/>
              <a:cs typeface="+mn-cs"/>
            </a:rPr>
            <a:t>analyse détaillée d'une</a:t>
          </a:r>
          <a:r>
            <a:rPr lang="fr-CA" sz="1100" baseline="0">
              <a:solidFill>
                <a:schemeClr val="dk1"/>
              </a:solidFill>
              <a:effectLst/>
              <a:latin typeface="+mn-lt"/>
              <a:ea typeface="+mn-ea"/>
              <a:cs typeface="+mn-cs"/>
            </a:rPr>
            <a:t> politique, d'une stratégie, d'un programme, d'une projet (PSPP) ou d'une organisation. Une telle analyse </a:t>
          </a:r>
          <a:r>
            <a:rPr lang="fr-CA" sz="1100">
              <a:solidFill>
                <a:schemeClr val="dk1"/>
              </a:solidFill>
              <a:effectLst/>
              <a:latin typeface="+mn-lt"/>
              <a:ea typeface="+mn-ea"/>
              <a:cs typeface="+mn-cs"/>
            </a:rPr>
            <a:t>implique une pondération, puis une évaluation du PSPP basée sur des actions déjà planifiées. L'analyse</a:t>
          </a:r>
          <a:r>
            <a:rPr lang="fr-CA" sz="1100" baseline="0">
              <a:solidFill>
                <a:schemeClr val="dk1"/>
              </a:solidFill>
              <a:effectLst/>
              <a:latin typeface="+mn-lt"/>
              <a:ea typeface="+mn-ea"/>
              <a:cs typeface="+mn-cs"/>
            </a:rPr>
            <a:t> implique également</a:t>
          </a:r>
          <a:r>
            <a:rPr lang="fr-CA" sz="1100">
              <a:solidFill>
                <a:schemeClr val="dk1"/>
              </a:solidFill>
              <a:effectLst/>
              <a:latin typeface="+mn-lt"/>
              <a:ea typeface="+mn-ea"/>
              <a:cs typeface="+mn-cs"/>
            </a:rPr>
            <a:t> l’identification de pistes de bonification pour les</a:t>
          </a:r>
          <a:r>
            <a:rPr lang="fr-CA" sz="1100" baseline="0">
              <a:solidFill>
                <a:schemeClr val="dk1"/>
              </a:solidFill>
              <a:effectLst/>
              <a:latin typeface="+mn-lt"/>
              <a:ea typeface="+mn-ea"/>
              <a:cs typeface="+mn-cs"/>
            </a:rPr>
            <a:t> objectifs où c'est pertinent</a:t>
          </a:r>
          <a:r>
            <a:rPr lang="fr-CA" sz="1100">
              <a:solidFill>
                <a:schemeClr val="dk1"/>
              </a:solidFill>
              <a:effectLst/>
              <a:latin typeface="+mn-lt"/>
              <a:ea typeface="+mn-ea"/>
              <a:cs typeface="+mn-cs"/>
            </a:rPr>
            <a:t>. Ce mode d’analyse permet de prioriser les actions à entreprendre dans une démarche d’amélioration continue. Voici comment procéder pour réaliser chaque étape.</a:t>
          </a:r>
        </a:p>
        <a:p>
          <a:pPr algn="l"/>
          <a:endParaRPr lang="fr-CA" sz="1100" b="1">
            <a:solidFill>
              <a:schemeClr val="dk1"/>
            </a:solidFill>
            <a:latin typeface="+mn-lt"/>
            <a:ea typeface="+mn-ea"/>
            <a:cs typeface="+mn-cs"/>
          </a:endParaRPr>
        </a:p>
        <a:p>
          <a:pPr algn="l"/>
          <a:r>
            <a:rPr lang="fr-CA" sz="1100" b="1">
              <a:solidFill>
                <a:schemeClr val="dk1"/>
              </a:solidFill>
              <a:latin typeface="+mn-lt"/>
              <a:ea typeface="+mn-ea"/>
              <a:cs typeface="+mn-cs"/>
            </a:rPr>
            <a:t>Pondération des objectifs</a:t>
          </a:r>
          <a:endParaRPr lang="fr-CA" sz="11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CA" sz="1100">
              <a:solidFill>
                <a:schemeClr val="dk1"/>
              </a:solidFill>
              <a:effectLst/>
              <a:latin typeface="+mn-lt"/>
              <a:ea typeface="+mn-ea"/>
              <a:cs typeface="+mn-cs"/>
            </a:rPr>
            <a:t>Il convient au départ de pondérer chaque objectif en fonction de son importance dans le cadre de PSPP. Le groupe d’analyste doit déterminer les pondérations par </a:t>
          </a:r>
          <a:r>
            <a:rPr lang="fr-CA" sz="1100" b="1">
              <a:solidFill>
                <a:schemeClr val="dk1"/>
              </a:solidFill>
              <a:effectLst/>
              <a:latin typeface="+mn-lt"/>
              <a:ea typeface="+mn-ea"/>
              <a:cs typeface="+mn-cs"/>
            </a:rPr>
            <a:t>consensus</a:t>
          </a:r>
          <a:r>
            <a:rPr lang="fr-CA" sz="1100">
              <a:solidFill>
                <a:schemeClr val="dk1"/>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endParaRPr lang="fr-CA" sz="11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CA" sz="1100">
              <a:solidFill>
                <a:schemeClr val="dk1"/>
              </a:solidFill>
              <a:effectLst/>
              <a:latin typeface="+mn-lt"/>
              <a:ea typeface="+mn-ea"/>
              <a:cs typeface="+mn-cs"/>
            </a:rPr>
            <a:t>À l’usage, on se rend compte que la pondération se révèle un premier exercice de dialogue dans un groupe d’analystes provenant de différents horizons. En s’entendant sur l’importance relative de divers objectifs par rapport à une situation particulière, les analystes prennent connaissance des valeurs, des </a:t>
          </a:r>
          <a:r>
            <a:rPr lang="fr-CA" sz="1100" i="1">
              <a:solidFill>
                <a:schemeClr val="dk1"/>
              </a:solidFill>
              <a:effectLst/>
              <a:latin typeface="+mn-lt"/>
              <a:ea typeface="+mn-ea"/>
              <a:cs typeface="+mn-cs"/>
            </a:rPr>
            <a:t>a priori</a:t>
          </a:r>
          <a:r>
            <a:rPr lang="fr-CA" sz="1100">
              <a:solidFill>
                <a:schemeClr val="dk1"/>
              </a:solidFill>
              <a:effectLst/>
              <a:latin typeface="+mn-lt"/>
              <a:ea typeface="+mn-ea"/>
              <a:cs typeface="+mn-cs"/>
            </a:rPr>
            <a:t> et du vocabulaire des autres. </a:t>
          </a:r>
        </a:p>
        <a:p>
          <a:pPr marL="0" marR="0" indent="0" algn="l" defTabSz="914400" eaLnBrk="1" fontAlgn="auto" latinLnBrk="0" hangingPunct="1">
            <a:lnSpc>
              <a:spcPct val="100000"/>
            </a:lnSpc>
            <a:spcBef>
              <a:spcPts val="0"/>
            </a:spcBef>
            <a:spcAft>
              <a:spcPts val="0"/>
            </a:spcAft>
            <a:buClrTx/>
            <a:buSzTx/>
            <a:buFontTx/>
            <a:buNone/>
            <a:tabLst/>
            <a:defRPr/>
          </a:pPr>
          <a:r>
            <a:rPr lang="fr-CA" sz="1100">
              <a:solidFill>
                <a:schemeClr val="dk1"/>
              </a:solidFill>
              <a:latin typeface="+mn-lt"/>
              <a:ea typeface="+mn-ea"/>
              <a:cs typeface="+mn-cs"/>
            </a:rPr>
            <a:t> </a:t>
          </a:r>
        </a:p>
        <a:p>
          <a:r>
            <a:rPr lang="fr-CA" sz="1100">
              <a:solidFill>
                <a:schemeClr val="dk1"/>
              </a:solidFill>
              <a:effectLst/>
              <a:latin typeface="+mn-lt"/>
              <a:ea typeface="+mn-ea"/>
              <a:cs typeface="+mn-cs"/>
            </a:rPr>
            <a:t>L’équipe d’analystes doit déterminer l’importance de chaque objectif pour les PSPP à l’aide d’une pondération. Pour chacun des objectifs, il faut se poser la question suivante : </a:t>
          </a:r>
        </a:p>
        <a:p>
          <a:endParaRPr lang="fr-CA" sz="1100">
            <a:solidFill>
              <a:schemeClr val="dk1"/>
            </a:solidFill>
            <a:effectLst/>
            <a:latin typeface="+mn-lt"/>
            <a:ea typeface="+mn-ea"/>
            <a:cs typeface="+mn-cs"/>
          </a:endParaRPr>
        </a:p>
        <a:p>
          <a:r>
            <a:rPr lang="fr-CA" sz="1100" i="1">
              <a:solidFill>
                <a:schemeClr val="dk1"/>
              </a:solidFill>
              <a:effectLst/>
              <a:latin typeface="+mn-lt"/>
              <a:ea typeface="+mn-ea"/>
              <a:cs typeface="+mn-cs"/>
            </a:rPr>
            <a:t>L’atteinte de cet objectif est-elle indispensable, nécessaire ou souhaitable pour le succès des PSPP?</a:t>
          </a:r>
          <a:endParaRPr lang="fr-CA" sz="1100">
            <a:solidFill>
              <a:schemeClr val="dk1"/>
            </a:solidFill>
            <a:effectLst/>
            <a:latin typeface="+mn-lt"/>
            <a:ea typeface="+mn-ea"/>
            <a:cs typeface="+mn-cs"/>
          </a:endParaRPr>
        </a:p>
        <a:p>
          <a:pPr algn="l"/>
          <a:endParaRPr lang="fr-CA" sz="1100">
            <a:solidFill>
              <a:schemeClr val="dk1"/>
            </a:solidFill>
            <a:latin typeface="+mn-lt"/>
            <a:ea typeface="+mn-ea"/>
            <a:cs typeface="+mn-cs"/>
          </a:endParaRPr>
        </a:p>
        <a:p>
          <a:r>
            <a:rPr lang="fr-CA" sz="1100">
              <a:solidFill>
                <a:schemeClr val="dk1"/>
              </a:solidFill>
              <a:effectLst/>
              <a:latin typeface="+mn-lt"/>
              <a:ea typeface="+mn-ea"/>
              <a:cs typeface="+mn-cs"/>
            </a:rPr>
            <a:t>Les </a:t>
          </a:r>
          <a:r>
            <a:rPr lang="fr-CA" sz="1100">
              <a:solidFill>
                <a:sysClr val="windowText" lastClr="000000"/>
              </a:solidFill>
              <a:effectLst/>
              <a:latin typeface="+mn-lt"/>
              <a:ea typeface="+mn-ea"/>
              <a:cs typeface="+mn-cs"/>
            </a:rPr>
            <a:t>valeurs numérales de 1 à 3 sont utilisées pour déterminer l’importance à accorder à cet objectif pour la PSPP en question : </a:t>
          </a:r>
        </a:p>
        <a:p>
          <a:endParaRPr lang="fr-CA" sz="1100">
            <a:solidFill>
              <a:sysClr val="windowText" lastClr="000000"/>
            </a:solidFill>
            <a:effectLst/>
            <a:latin typeface="+mn-lt"/>
            <a:ea typeface="+mn-ea"/>
            <a:cs typeface="+mn-cs"/>
          </a:endParaRPr>
        </a:p>
        <a:p>
          <a:pPr lvl="0"/>
          <a:r>
            <a:rPr lang="fr-CA" sz="1100">
              <a:solidFill>
                <a:sysClr val="windowText" lastClr="000000"/>
              </a:solidFill>
              <a:effectLst/>
              <a:latin typeface="+mn-lt"/>
              <a:ea typeface="+mn-ea"/>
              <a:cs typeface="+mn-cs"/>
            </a:rPr>
            <a:t>1 : objectif </a:t>
          </a:r>
          <a:r>
            <a:rPr lang="fr-CA" sz="1100" b="1">
              <a:solidFill>
                <a:sysClr val="windowText" lastClr="000000"/>
              </a:solidFill>
              <a:effectLst/>
              <a:latin typeface="+mn-lt"/>
              <a:ea typeface="+mn-ea"/>
              <a:cs typeface="+mn-cs"/>
            </a:rPr>
            <a:t>souhaitable</a:t>
          </a:r>
          <a:r>
            <a:rPr lang="fr-CA" sz="1100">
              <a:solidFill>
                <a:sysClr val="windowText" lastClr="000000"/>
              </a:solidFill>
              <a:effectLst/>
              <a:latin typeface="+mn-lt"/>
              <a:ea typeface="+mn-ea"/>
              <a:cs typeface="+mn-cs"/>
            </a:rPr>
            <a:t>: l’atteinte de cet objectif n’est pas jugée importante, ou il est non prioritaire ;</a:t>
          </a:r>
        </a:p>
        <a:p>
          <a:pPr lvl="0"/>
          <a:endParaRPr lang="fr-CA" sz="1100">
            <a:solidFill>
              <a:sysClr val="windowText" lastClr="000000"/>
            </a:solidFill>
            <a:effectLst/>
            <a:latin typeface="+mn-lt"/>
            <a:ea typeface="+mn-ea"/>
            <a:cs typeface="+mn-cs"/>
          </a:endParaRPr>
        </a:p>
        <a:p>
          <a:pPr lvl="0"/>
          <a:r>
            <a:rPr lang="fr-CA" sz="1100">
              <a:solidFill>
                <a:sysClr val="windowText" lastClr="000000"/>
              </a:solidFill>
              <a:effectLst/>
              <a:latin typeface="+mn-lt"/>
              <a:ea typeface="+mn-ea"/>
              <a:cs typeface="+mn-cs"/>
            </a:rPr>
            <a:t>2 : objectif </a:t>
          </a:r>
          <a:r>
            <a:rPr lang="fr-CA" sz="1100" b="1">
              <a:solidFill>
                <a:sysClr val="windowText" lastClr="000000"/>
              </a:solidFill>
              <a:effectLst/>
              <a:latin typeface="+mn-lt"/>
              <a:ea typeface="+mn-ea"/>
              <a:cs typeface="+mn-cs"/>
            </a:rPr>
            <a:t>important</a:t>
          </a:r>
          <a:r>
            <a:rPr lang="fr-CA" sz="1100">
              <a:solidFill>
                <a:sysClr val="windowText" lastClr="000000"/>
              </a:solidFill>
              <a:effectLst/>
              <a:latin typeface="+mn-lt"/>
              <a:ea typeface="+mn-ea"/>
              <a:cs typeface="+mn-cs"/>
            </a:rPr>
            <a:t>: l’atteinte de cet objectif est importante mais ne figure pas parmi les priorités immédiates en lien avec les besoins visés par les PSPP ;</a:t>
          </a:r>
        </a:p>
        <a:p>
          <a:pPr lvl="0"/>
          <a:endParaRPr lang="fr-CA" sz="1100">
            <a:solidFill>
              <a:sysClr val="windowText" lastClr="000000"/>
            </a:solidFill>
            <a:effectLst/>
            <a:latin typeface="+mn-lt"/>
            <a:ea typeface="+mn-ea"/>
            <a:cs typeface="+mn-cs"/>
          </a:endParaRPr>
        </a:p>
        <a:p>
          <a:pPr lvl="0"/>
          <a:r>
            <a:rPr lang="fr-CA" sz="1100">
              <a:solidFill>
                <a:sysClr val="windowText" lastClr="000000"/>
              </a:solidFill>
              <a:effectLst/>
              <a:latin typeface="+mn-lt"/>
              <a:ea typeface="+mn-ea"/>
              <a:cs typeface="+mn-cs"/>
            </a:rPr>
            <a:t>3 : objectif </a:t>
          </a:r>
          <a:r>
            <a:rPr lang="fr-CA" sz="1100" b="1">
              <a:solidFill>
                <a:sysClr val="windowText" lastClr="000000"/>
              </a:solidFill>
              <a:effectLst/>
              <a:latin typeface="+mn-lt"/>
              <a:ea typeface="+mn-ea"/>
              <a:cs typeface="+mn-cs"/>
            </a:rPr>
            <a:t>indispensable</a:t>
          </a:r>
          <a:r>
            <a:rPr lang="fr-CA" sz="1100">
              <a:solidFill>
                <a:sysClr val="windowText" lastClr="000000"/>
              </a:solidFill>
              <a:effectLst/>
              <a:latin typeface="+mn-lt"/>
              <a:ea typeface="+mn-ea"/>
              <a:cs typeface="+mn-cs"/>
            </a:rPr>
            <a:t>: l’atteinte de cet objectif est importante et figure parmi les priorités immédiates. Il est jugée indispensable au succès et à la réalisation des PSPP.</a:t>
          </a:r>
        </a:p>
        <a:p>
          <a:pPr algn="l"/>
          <a:endParaRPr lang="fr-CA" sz="1100">
            <a:solidFill>
              <a:sysClr val="windowText" lastClr="000000"/>
            </a:solidFill>
            <a:latin typeface="+mn-lt"/>
            <a:ea typeface="+mn-ea"/>
            <a:cs typeface="+mn-cs"/>
          </a:endParaRPr>
        </a:p>
        <a:p>
          <a:pPr algn="l"/>
          <a:r>
            <a:rPr lang="fr-CA" sz="1100">
              <a:solidFill>
                <a:sysClr val="windowText" lastClr="000000"/>
              </a:solidFill>
              <a:latin typeface="+mn-lt"/>
              <a:ea typeface="+mn-ea"/>
              <a:cs typeface="+mn-cs"/>
            </a:rPr>
            <a:t>Il est important de mentionner que la valeur 0 </a:t>
          </a:r>
          <a:r>
            <a:rPr lang="fr-CA" sz="1100" b="1">
              <a:solidFill>
                <a:sysClr val="windowText" lastClr="000000"/>
              </a:solidFill>
              <a:latin typeface="+mn-lt"/>
              <a:ea typeface="+mn-ea"/>
              <a:cs typeface="+mn-cs"/>
            </a:rPr>
            <a:t>ne peut pas être accordée </a:t>
          </a:r>
          <a:r>
            <a:rPr lang="fr-CA" sz="1100">
              <a:solidFill>
                <a:sysClr val="windowText" lastClr="000000"/>
              </a:solidFill>
              <a:latin typeface="+mn-lt"/>
              <a:ea typeface="+mn-ea"/>
              <a:cs typeface="+mn-cs"/>
            </a:rPr>
            <a:t>lors de la pondération, car chacun des objectifs de la grille est pertinent lors de l’application du développement durable. Par conséquent, tous les objectifs sont soumis à l’évaluation et à la bonification.  </a:t>
          </a:r>
        </a:p>
        <a:p>
          <a:pPr algn="l"/>
          <a:endParaRPr lang="fr-CA" sz="1100">
            <a:solidFill>
              <a:schemeClr val="dk1"/>
            </a:solidFill>
            <a:latin typeface="+mn-lt"/>
            <a:ea typeface="+mn-ea"/>
            <a:cs typeface="+mn-cs"/>
          </a:endParaRPr>
        </a:p>
        <a:p>
          <a:pPr algn="l"/>
          <a:r>
            <a:rPr lang="fr-CA" sz="1100">
              <a:solidFill>
                <a:schemeClr val="dk1"/>
              </a:solidFill>
              <a:effectLst/>
              <a:latin typeface="+mn-lt"/>
              <a:ea typeface="+mn-ea"/>
              <a:cs typeface="+mn-cs"/>
            </a:rPr>
            <a:t>La pondération sert à calibrer la grille. En effet, la pondération sera nécessairement différente pour analyser un programme artisanat et une stratégie énergétique. Aussi, des PSPP de même nature (éducation, industriels, agricole, énergétique, etc.) peuvent avoir des similitudes mais seront différenciés par des aspects locaux : une même stratégie énergétique ne sera fort probablement pas pondérée de la même façon en Belgique et au Burkina Faso.</a:t>
          </a:r>
        </a:p>
        <a:p>
          <a:pPr algn="l"/>
          <a:endParaRPr lang="fr-CA" sz="1100">
            <a:solidFill>
              <a:schemeClr val="dk1"/>
            </a:solidFill>
            <a:latin typeface="+mn-lt"/>
            <a:ea typeface="+mn-ea"/>
            <a:cs typeface="+mn-cs"/>
          </a:endParaRPr>
        </a:p>
        <a:p>
          <a:pPr algn="l"/>
          <a:r>
            <a:rPr lang="fr-CA" sz="1100">
              <a:solidFill>
                <a:schemeClr val="dk1"/>
              </a:solidFill>
              <a:latin typeface="+mn-lt"/>
              <a:ea typeface="+mn-ea"/>
              <a:cs typeface="+mn-cs"/>
            </a:rPr>
            <a:t>Une colonne dans la grille permet de justifier la valeur</a:t>
          </a:r>
          <a:r>
            <a:rPr lang="fr-CA" sz="1100" baseline="0">
              <a:solidFill>
                <a:schemeClr val="dk1"/>
              </a:solidFill>
              <a:latin typeface="+mn-lt"/>
              <a:ea typeface="+mn-ea"/>
              <a:cs typeface="+mn-cs"/>
            </a:rPr>
            <a:t> de la pondération attribuée à chaque objectif.</a:t>
          </a:r>
        </a:p>
        <a:p>
          <a:pPr algn="l"/>
          <a:endParaRPr lang="fr-CA" sz="1100">
            <a:solidFill>
              <a:schemeClr val="dk1"/>
            </a:solidFill>
            <a:latin typeface="+mn-lt"/>
            <a:ea typeface="+mn-ea"/>
            <a:cs typeface="+mn-cs"/>
          </a:endParaRPr>
        </a:p>
        <a:p>
          <a:endParaRPr lang="fr-CA" sz="1100" b="1" i="1">
            <a:solidFill>
              <a:schemeClr val="dk1"/>
            </a:solidFill>
            <a:latin typeface="+mn-lt"/>
            <a:ea typeface="+mn-ea"/>
            <a:cs typeface="+mn-cs"/>
          </a:endParaRPr>
        </a:p>
        <a:p>
          <a:pPr algn="l"/>
          <a:r>
            <a:rPr lang="fr-CA" sz="1100" b="1" i="1">
              <a:solidFill>
                <a:schemeClr val="dk1"/>
              </a:solidFill>
              <a:latin typeface="+mn-lt"/>
              <a:ea typeface="+mn-ea"/>
              <a:cs typeface="+mn-cs"/>
            </a:rPr>
            <a:t>L’évaluation des objectifs</a:t>
          </a:r>
          <a:endParaRPr lang="fr-CA" sz="1100">
            <a:solidFill>
              <a:schemeClr val="dk1"/>
            </a:solidFill>
            <a:latin typeface="+mn-lt"/>
            <a:ea typeface="+mn-ea"/>
            <a:cs typeface="+mn-cs"/>
          </a:endParaRPr>
        </a:p>
        <a:p>
          <a:pPr algn="l"/>
          <a:r>
            <a:rPr lang="fr-CA" sz="1100">
              <a:solidFill>
                <a:schemeClr val="dk1"/>
              </a:solidFill>
              <a:latin typeface="+mn-lt"/>
              <a:ea typeface="+mn-ea"/>
              <a:cs typeface="+mn-cs"/>
            </a:rPr>
            <a:t>Une fois pondéré, chaque objectif doit être évalué en répondant à la question suivante : </a:t>
          </a:r>
        </a:p>
        <a:p>
          <a:pPr algn="l"/>
          <a:endParaRPr lang="fr-CA" sz="1100" i="1">
            <a:solidFill>
              <a:schemeClr val="dk1"/>
            </a:solidFill>
            <a:latin typeface="+mn-lt"/>
            <a:ea typeface="+mn-ea"/>
            <a:cs typeface="+mn-cs"/>
          </a:endParaRPr>
        </a:p>
        <a:p>
          <a:r>
            <a:rPr lang="fr-CA" sz="1100" i="1">
              <a:solidFill>
                <a:schemeClr val="dk1"/>
              </a:solidFill>
              <a:effectLst/>
              <a:latin typeface="+mn-lt"/>
              <a:ea typeface="+mn-ea"/>
              <a:cs typeface="+mn-cs"/>
            </a:rPr>
            <a:t>Comment les PSPP répondent à cet objectif?</a:t>
          </a:r>
          <a:endParaRPr lang="fr-CA" sz="1100">
            <a:solidFill>
              <a:schemeClr val="dk1"/>
            </a:solidFill>
            <a:effectLst/>
            <a:latin typeface="+mn-lt"/>
            <a:ea typeface="+mn-ea"/>
            <a:cs typeface="+mn-cs"/>
          </a:endParaRPr>
        </a:p>
        <a:p>
          <a:pPr algn="l"/>
          <a:endParaRPr lang="fr-CA" sz="1100">
            <a:solidFill>
              <a:schemeClr val="dk1"/>
            </a:solidFill>
            <a:latin typeface="+mn-lt"/>
            <a:ea typeface="+mn-ea"/>
            <a:cs typeface="+mn-cs"/>
          </a:endParaRPr>
        </a:p>
        <a:p>
          <a:pPr algn="l"/>
          <a:r>
            <a:rPr lang="fr-CA" sz="1100">
              <a:solidFill>
                <a:schemeClr val="dk1"/>
              </a:solidFill>
              <a:effectLst/>
              <a:latin typeface="+mn-lt"/>
              <a:ea typeface="+mn-ea"/>
              <a:cs typeface="+mn-cs"/>
            </a:rPr>
            <a:t>Les valeurs numérales </a:t>
          </a:r>
          <a:r>
            <a:rPr lang="fr-CA" sz="1100">
              <a:solidFill>
                <a:sysClr val="windowText" lastClr="000000"/>
              </a:solidFill>
              <a:effectLst/>
              <a:latin typeface="+mn-lt"/>
              <a:ea typeface="+mn-ea"/>
              <a:cs typeface="+mn-cs"/>
            </a:rPr>
            <a:t>de 0 à 100 % sont utilisées pour déterminer la performance des PSPP par rapport à un objectif donné. Le tableau suivant propose une échelle pour cette </a:t>
          </a:r>
          <a:r>
            <a:rPr lang="fr-CA" sz="1100">
              <a:solidFill>
                <a:schemeClr val="dk1"/>
              </a:solidFill>
              <a:effectLst/>
              <a:latin typeface="+mn-lt"/>
              <a:ea typeface="+mn-ea"/>
              <a:cs typeface="+mn-cs"/>
            </a:rPr>
            <a:t>évaluation </a:t>
          </a:r>
        </a:p>
        <a:p>
          <a:pPr algn="l"/>
          <a:endParaRPr lang="fr-CA" sz="1100">
            <a:solidFill>
              <a:schemeClr val="dk1"/>
            </a:solidFill>
            <a:latin typeface="+mn-lt"/>
            <a:ea typeface="+mn-ea"/>
            <a:cs typeface="+mn-cs"/>
          </a:endParaRPr>
        </a:p>
        <a:p>
          <a:r>
            <a:rPr lang="fr-CA" sz="1100" baseline="0">
              <a:solidFill>
                <a:schemeClr val="dk1"/>
              </a:solidFill>
              <a:latin typeface="+mn-lt"/>
              <a:ea typeface="+mn-ea"/>
              <a:cs typeface="+mn-cs"/>
            </a:rPr>
            <a:t>  </a:t>
          </a:r>
          <a:r>
            <a:rPr lang="fr-CA" sz="1100">
              <a:solidFill>
                <a:schemeClr val="dk1"/>
              </a:solidFill>
              <a:latin typeface="+mn-lt"/>
              <a:ea typeface="+mn-ea"/>
              <a:cs typeface="+mn-cs"/>
            </a:rPr>
            <a:t>0-09% : Le PSPP a des impacts négatifs importants sur cet objectif</a:t>
          </a:r>
        </a:p>
        <a:p>
          <a:r>
            <a:rPr lang="fr-CA" sz="1100">
              <a:solidFill>
                <a:schemeClr val="dk1"/>
              </a:solidFill>
              <a:latin typeface="+mn-lt"/>
              <a:ea typeface="+mn-ea"/>
              <a:cs typeface="+mn-cs"/>
            </a:rPr>
            <a:t>10-19% : Le PSPP a des impacts négatifs de moyenne importance sur cet objectif</a:t>
          </a:r>
        </a:p>
        <a:p>
          <a:r>
            <a:rPr lang="fr-CA" sz="1100">
              <a:solidFill>
                <a:schemeClr val="dk1"/>
              </a:solidFill>
              <a:latin typeface="+mn-lt"/>
              <a:ea typeface="+mn-ea"/>
              <a:cs typeface="+mn-cs"/>
            </a:rPr>
            <a:t>20-29% : Le PSPP a des impacts négatifs faibles sur cet objectif</a:t>
          </a:r>
        </a:p>
        <a:p>
          <a:r>
            <a:rPr lang="fr-CA" sz="1100">
              <a:solidFill>
                <a:schemeClr val="dk1"/>
              </a:solidFill>
              <a:latin typeface="+mn-lt"/>
              <a:ea typeface="+mn-ea"/>
              <a:cs typeface="+mn-cs"/>
            </a:rPr>
            <a:t>30-39% : Cet objectif n'est</a:t>
          </a:r>
          <a:r>
            <a:rPr lang="fr-CA" sz="1100" baseline="0">
              <a:solidFill>
                <a:schemeClr val="dk1"/>
              </a:solidFill>
              <a:latin typeface="+mn-lt"/>
              <a:ea typeface="+mn-ea"/>
              <a:cs typeface="+mn-cs"/>
            </a:rPr>
            <a:t> pas </a:t>
          </a:r>
          <a:r>
            <a:rPr lang="fr-CA" sz="1100">
              <a:solidFill>
                <a:schemeClr val="dk1"/>
              </a:solidFill>
              <a:latin typeface="+mn-lt"/>
              <a:ea typeface="+mn-ea"/>
              <a:cs typeface="+mn-cs"/>
            </a:rPr>
            <a:t>pris en compte par le PSPP, mais ce dernier</a:t>
          </a:r>
          <a:r>
            <a:rPr lang="fr-CA" sz="1100" baseline="0">
              <a:solidFill>
                <a:schemeClr val="dk1"/>
              </a:solidFill>
              <a:latin typeface="+mn-lt"/>
              <a:ea typeface="+mn-ea"/>
              <a:cs typeface="+mn-cs"/>
            </a:rPr>
            <a:t> est </a:t>
          </a:r>
          <a:r>
            <a:rPr lang="fr-CA" sz="1100">
              <a:solidFill>
                <a:schemeClr val="dk1"/>
              </a:solidFill>
              <a:latin typeface="+mn-lt"/>
              <a:ea typeface="+mn-ea"/>
              <a:cs typeface="+mn-cs"/>
            </a:rPr>
            <a:t>sans impact sur cet objectif</a:t>
          </a:r>
        </a:p>
        <a:p>
          <a:r>
            <a:rPr lang="fr-CA" sz="1100">
              <a:solidFill>
                <a:schemeClr val="dk1"/>
              </a:solidFill>
              <a:latin typeface="+mn-lt"/>
              <a:ea typeface="+mn-ea"/>
              <a:cs typeface="+mn-cs"/>
            </a:rPr>
            <a:t>40-49% : Cet objectif n'est</a:t>
          </a:r>
          <a:r>
            <a:rPr lang="fr-CA" sz="1100" baseline="0">
              <a:solidFill>
                <a:schemeClr val="dk1"/>
              </a:solidFill>
              <a:latin typeface="+mn-lt"/>
              <a:ea typeface="+mn-ea"/>
              <a:cs typeface="+mn-cs"/>
            </a:rPr>
            <a:t> pas </a:t>
          </a:r>
          <a:r>
            <a:rPr lang="fr-CA" sz="1100">
              <a:solidFill>
                <a:schemeClr val="dk1"/>
              </a:solidFill>
              <a:latin typeface="+mn-lt"/>
              <a:ea typeface="+mn-ea"/>
              <a:cs typeface="+mn-cs"/>
            </a:rPr>
            <a:t>pris en compte, mais ce dernier a des impacts positifs indirects sur cet objectif</a:t>
          </a:r>
        </a:p>
        <a:p>
          <a:r>
            <a:rPr lang="fr-CA" sz="1100">
              <a:solidFill>
                <a:schemeClr val="dk1"/>
              </a:solidFill>
              <a:latin typeface="+mn-lt"/>
              <a:ea typeface="+mn-ea"/>
              <a:cs typeface="+mn-cs"/>
            </a:rPr>
            <a:t>50-59% : Cet objectif est</a:t>
          </a:r>
          <a:r>
            <a:rPr lang="fr-CA" sz="1100" baseline="0">
              <a:solidFill>
                <a:schemeClr val="dk1"/>
              </a:solidFill>
              <a:latin typeface="+mn-lt"/>
              <a:ea typeface="+mn-ea"/>
              <a:cs typeface="+mn-cs"/>
            </a:rPr>
            <a:t> </a:t>
          </a:r>
          <a:r>
            <a:rPr lang="fr-CA" sz="1100">
              <a:solidFill>
                <a:schemeClr val="dk1"/>
              </a:solidFill>
              <a:latin typeface="+mn-lt"/>
              <a:ea typeface="+mn-ea"/>
              <a:cs typeface="+mn-cs"/>
            </a:rPr>
            <a:t>faiblement pris en compte, sans mesures et actions concrètes, des impacts positifs faibles sont attendus</a:t>
          </a:r>
        </a:p>
        <a:p>
          <a:r>
            <a:rPr lang="fr-CA" sz="1100">
              <a:solidFill>
                <a:schemeClr val="dk1"/>
              </a:solidFill>
              <a:latin typeface="+mn-lt"/>
              <a:ea typeface="+mn-ea"/>
              <a:cs typeface="+mn-cs"/>
            </a:rPr>
            <a:t>60-69% : Cet objectif  est moyennement pris en compte, avec des actions prévues, mais sans se démarquer de PSPP similaires</a:t>
          </a:r>
        </a:p>
        <a:p>
          <a:r>
            <a:rPr lang="fr-CA" sz="1100">
              <a:solidFill>
                <a:schemeClr val="dk1"/>
              </a:solidFill>
              <a:latin typeface="+mn-lt"/>
              <a:ea typeface="+mn-ea"/>
              <a:cs typeface="+mn-cs"/>
            </a:rPr>
            <a:t>70-79% : Cet objectif  est pris en compte, avec des actions concrètes et quelques éléments innovants, des impacts positifs sont attendus</a:t>
          </a:r>
        </a:p>
        <a:p>
          <a:r>
            <a:rPr lang="fr-CA" sz="1100">
              <a:solidFill>
                <a:schemeClr val="dk1"/>
              </a:solidFill>
              <a:latin typeface="+mn-lt"/>
              <a:ea typeface="+mn-ea"/>
              <a:cs typeface="+mn-cs"/>
            </a:rPr>
            <a:t>80-89% : Cet objectif est bien pris en compte, avec</a:t>
          </a:r>
          <a:r>
            <a:rPr lang="fr-CA" sz="1100" baseline="0">
              <a:solidFill>
                <a:schemeClr val="dk1"/>
              </a:solidFill>
              <a:latin typeface="+mn-lt"/>
              <a:ea typeface="+mn-ea"/>
              <a:cs typeface="+mn-cs"/>
            </a:rPr>
            <a:t> des </a:t>
          </a:r>
          <a:r>
            <a:rPr lang="fr-CA" sz="1100">
              <a:solidFill>
                <a:schemeClr val="dk1"/>
              </a:solidFill>
              <a:latin typeface="+mn-lt"/>
              <a:ea typeface="+mn-ea"/>
              <a:cs typeface="+mn-cs"/>
            </a:rPr>
            <a:t>innovations et des mesures concrètes, des impacts positifs forts sont attendus</a:t>
          </a:r>
        </a:p>
        <a:p>
          <a:r>
            <a:rPr lang="fr-CA" sz="1100">
              <a:solidFill>
                <a:schemeClr val="dk1"/>
              </a:solidFill>
              <a:latin typeface="+mn-lt"/>
              <a:ea typeface="+mn-ea"/>
              <a:cs typeface="+mn-cs"/>
            </a:rPr>
            <a:t>90-100% :Cet objectifs est fortement pris en compte,</a:t>
          </a:r>
          <a:r>
            <a:rPr lang="fr-CA" sz="1100" baseline="0">
              <a:solidFill>
                <a:schemeClr val="dk1"/>
              </a:solidFill>
              <a:latin typeface="+mn-lt"/>
              <a:ea typeface="+mn-ea"/>
              <a:cs typeface="+mn-cs"/>
            </a:rPr>
            <a:t> le PSPP fait figure d'exemplarité en la matière.</a:t>
          </a:r>
          <a:endParaRPr lang="fr-CA" sz="1100">
            <a:solidFill>
              <a:schemeClr val="dk1"/>
            </a:solidFill>
            <a:latin typeface="+mn-lt"/>
            <a:ea typeface="+mn-ea"/>
            <a:cs typeface="+mn-cs"/>
          </a:endParaRPr>
        </a:p>
        <a:p>
          <a:r>
            <a:rPr lang="fr-CA" sz="1100">
              <a:solidFill>
                <a:schemeClr val="dk1"/>
              </a:solidFill>
              <a:latin typeface="+mn-lt"/>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r>
            <a:rPr lang="fr-CA" sz="1100">
              <a:solidFill>
                <a:schemeClr val="dk1"/>
              </a:solidFill>
              <a:effectLst/>
              <a:latin typeface="+mn-lt"/>
              <a:ea typeface="+mn-ea"/>
              <a:cs typeface="+mn-cs"/>
            </a:rPr>
            <a:t>Les analystes peuvent procéder en établissant </a:t>
          </a:r>
          <a:r>
            <a:rPr lang="fr-CA" sz="1100" b="1">
              <a:solidFill>
                <a:schemeClr val="dk1"/>
              </a:solidFill>
              <a:effectLst/>
              <a:latin typeface="+mn-lt"/>
              <a:ea typeface="+mn-ea"/>
              <a:cs typeface="+mn-cs"/>
            </a:rPr>
            <a:t>une moyenne</a:t>
          </a:r>
          <a:r>
            <a:rPr lang="fr-CA" sz="1100">
              <a:solidFill>
                <a:schemeClr val="dk1"/>
              </a:solidFill>
              <a:effectLst/>
              <a:latin typeface="+mn-lt"/>
              <a:ea typeface="+mn-ea"/>
              <a:cs typeface="+mn-cs"/>
            </a:rPr>
            <a:t> de leurs notes respectives ou encore s’entendre sur une note commune en fonction de leurs discussions. Les évaluations doivent s’appuyer sur des actions actuelles et/ou futures pour la justifier, Dans le cas où des informations sont manquantes, l’indice de qualité, croisé à la pondération, fera ressortir l’importance à accorder à une cueillette de données (C.f. Indice de la qualité de l’évaluation - onglet "Analyse").</a:t>
          </a:r>
        </a:p>
        <a:p>
          <a:pPr marL="0" marR="0" indent="0" algn="l" defTabSz="914400" eaLnBrk="1" fontAlgn="auto" latinLnBrk="0" hangingPunct="1">
            <a:lnSpc>
              <a:spcPct val="100000"/>
            </a:lnSpc>
            <a:spcBef>
              <a:spcPts val="0"/>
            </a:spcBef>
            <a:spcAft>
              <a:spcPts val="0"/>
            </a:spcAft>
            <a:buClrTx/>
            <a:buSzTx/>
            <a:buFontTx/>
            <a:buNone/>
            <a:tabLst/>
            <a:defRPr/>
          </a:pPr>
          <a:endParaRPr lang="fr-CA" sz="1100" b="1">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CA" sz="1100" b="1">
              <a:solidFill>
                <a:schemeClr val="dk1"/>
              </a:solidFill>
              <a:effectLst/>
              <a:latin typeface="+mn-lt"/>
              <a:ea typeface="+mn-ea"/>
              <a:cs typeface="+mn-cs"/>
            </a:rPr>
            <a:t>Actions planifiées ou déjà mises en oeuvre et pistes de bonification</a:t>
          </a:r>
        </a:p>
        <a:p>
          <a:r>
            <a:rPr lang="fr-CA" sz="1100">
              <a:solidFill>
                <a:schemeClr val="dk1"/>
              </a:solidFill>
              <a:effectLst/>
              <a:latin typeface="+mn-lt"/>
              <a:ea typeface="+mn-ea"/>
              <a:cs typeface="+mn-cs"/>
            </a:rPr>
            <a:t>Les actions déjà</a:t>
          </a:r>
          <a:r>
            <a:rPr lang="fr-CA" sz="1100" baseline="0">
              <a:solidFill>
                <a:schemeClr val="dk1"/>
              </a:solidFill>
              <a:effectLst/>
              <a:latin typeface="+mn-lt"/>
              <a:ea typeface="+mn-ea"/>
              <a:cs typeface="+mn-cs"/>
            </a:rPr>
            <a:t> planifiées ou celles qui ont déjà été mises en oeuvre </a:t>
          </a:r>
          <a:r>
            <a:rPr lang="fr-CA" sz="1100">
              <a:solidFill>
                <a:schemeClr val="dk1"/>
              </a:solidFill>
              <a:latin typeface="+mn-lt"/>
              <a:ea typeface="+mn-ea"/>
              <a:cs typeface="+mn-cs"/>
            </a:rPr>
            <a:t>doivent être inscrites dans les cases appropriées de la grille d’analyse. Elles permettent de justifier les évaluations.</a:t>
          </a:r>
        </a:p>
        <a:p>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De même, les pistes de bonification imaginées et proposées pendant l’analyse </a:t>
          </a:r>
          <a:r>
            <a:rPr lang="fr-CA" sz="1100">
              <a:solidFill>
                <a:schemeClr val="dk1"/>
              </a:solidFill>
              <a:latin typeface="+mn-lt"/>
              <a:ea typeface="+mn-ea"/>
              <a:cs typeface="+mn-cs"/>
            </a:rPr>
            <a:t>doivent être inscrites dans les cases appropriées.  </a:t>
          </a:r>
          <a:r>
            <a:rPr lang="fr-CA" sz="1100">
              <a:solidFill>
                <a:schemeClr val="dk1"/>
              </a:solidFill>
              <a:effectLst/>
              <a:latin typeface="+mn-lt"/>
              <a:ea typeface="+mn-ea"/>
              <a:cs typeface="+mn-cs"/>
            </a:rPr>
            <a:t>Concernant les pistes de bonification, le logiciel génère une cellule rouge pour les objectifs à priorisation « Agir » et « Réagir ». Cela implique que les analystes ont l’obligation d’identifier des bonifications pour l’objectif en question.</a:t>
          </a:r>
          <a:endParaRPr lang="fr-CA" sz="1200">
            <a:solidFill>
              <a:schemeClr val="dk1"/>
            </a:solidFill>
            <a:effectLst/>
            <a:latin typeface="+mn-lt"/>
            <a:ea typeface="+mn-ea"/>
            <a:cs typeface="+mn-cs"/>
          </a:endParaRPr>
        </a:p>
        <a:p>
          <a:endParaRPr lang="fr-CA" sz="1200" b="1">
            <a:solidFill>
              <a:schemeClr val="dk1"/>
            </a:solidFill>
            <a:effectLst/>
            <a:latin typeface="+mn-lt"/>
            <a:ea typeface="+mn-ea"/>
            <a:cs typeface="+mn-cs"/>
          </a:endParaRPr>
        </a:p>
        <a:p>
          <a:r>
            <a:rPr lang="fr-CA" sz="1100" b="1">
              <a:solidFill>
                <a:schemeClr val="dk1"/>
              </a:solidFill>
              <a:effectLst/>
              <a:latin typeface="+mn-lt"/>
              <a:ea typeface="+mn-ea"/>
              <a:cs typeface="+mn-cs"/>
            </a:rPr>
            <a:t>Analyse des bonifications</a:t>
          </a:r>
        </a:p>
        <a:p>
          <a:r>
            <a:rPr lang="fr-CA" sz="1100">
              <a:solidFill>
                <a:schemeClr val="dk1"/>
              </a:solidFill>
              <a:effectLst/>
              <a:latin typeface="+mn-lt"/>
              <a:ea typeface="+mn-ea"/>
              <a:cs typeface="+mn-cs"/>
            </a:rPr>
            <a:t>À des fins d’opérationnalisation de la mise en œuvre, une fiche de commentaires peut être complétéespour chaque piste de bonification proposée</a:t>
          </a:r>
          <a:r>
            <a:rPr lang="fr-CA" sz="1100" baseline="0">
              <a:solidFill>
                <a:schemeClr val="dk1"/>
              </a:solidFill>
              <a:effectLst/>
              <a:latin typeface="+mn-lt"/>
              <a:ea typeface="+mn-ea"/>
              <a:cs typeface="+mn-cs"/>
            </a:rPr>
            <a:t> pour les </a:t>
          </a:r>
          <a:r>
            <a:rPr lang="fr-CA" sz="1100">
              <a:solidFill>
                <a:schemeClr val="dk1"/>
              </a:solidFill>
              <a:effectLst/>
              <a:latin typeface="+mn-lt"/>
              <a:ea typeface="+mn-ea"/>
              <a:cs typeface="+mn-cs"/>
            </a:rPr>
            <a:t>objectifs où le PSPP devrait être bonifiés. Il est possible de compléter cet exercice à l'onglet "analyse des bonifications". À chaque piste de bonification devrait correspondre une ligne distincte. </a:t>
          </a:r>
          <a:endParaRPr lang="fr-CA" sz="1100"/>
        </a:p>
      </xdr:txBody>
    </xdr:sp>
    <xdr:clientData/>
  </xdr:twoCellAnchor>
  <xdr:twoCellAnchor>
    <xdr:from>
      <xdr:col>10</xdr:col>
      <xdr:colOff>552450</xdr:colOff>
      <xdr:row>0</xdr:row>
      <xdr:rowOff>57151</xdr:rowOff>
    </xdr:from>
    <xdr:to>
      <xdr:col>17</xdr:col>
      <xdr:colOff>533400</xdr:colOff>
      <xdr:row>24</xdr:row>
      <xdr:rowOff>76201</xdr:rowOff>
    </xdr:to>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8172450" y="57151"/>
          <a:ext cx="5314950" cy="3905250"/>
        </a:xfrm>
        <a:prstGeom prst="rect">
          <a:avLst/>
        </a:prstGeom>
        <a:solidFill>
          <a:schemeClr val="lt1"/>
        </a:solidFill>
        <a:ln w="222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300" b="1">
              <a:solidFill>
                <a:schemeClr val="dk1"/>
              </a:solidFill>
              <a:latin typeface="+mn-lt"/>
              <a:ea typeface="+mn-ea"/>
              <a:cs typeface="+mn-cs"/>
            </a:rPr>
            <a:t>Note</a:t>
          </a:r>
          <a:r>
            <a:rPr lang="fr-CA" sz="1300" b="1" baseline="0">
              <a:solidFill>
                <a:schemeClr val="dk1"/>
              </a:solidFill>
              <a:latin typeface="+mn-lt"/>
              <a:ea typeface="+mn-ea"/>
              <a:cs typeface="+mn-cs"/>
            </a:rPr>
            <a:t> pour une </a:t>
          </a:r>
          <a:r>
            <a:rPr lang="fr-CA" sz="1300" b="1">
              <a:solidFill>
                <a:schemeClr val="dk1"/>
              </a:solidFill>
              <a:latin typeface="+mn-lt"/>
              <a:ea typeface="+mn-ea"/>
              <a:cs typeface="+mn-cs"/>
            </a:rPr>
            <a:t>analyse sommaire</a:t>
          </a:r>
        </a:p>
        <a:p>
          <a:endParaRPr lang="fr-CA" sz="1100">
            <a:solidFill>
              <a:schemeClr val="dk1"/>
            </a:solidFill>
            <a:latin typeface="+mn-lt"/>
            <a:ea typeface="+mn-ea"/>
            <a:cs typeface="+mn-cs"/>
          </a:endParaRPr>
        </a:p>
        <a:p>
          <a:r>
            <a:rPr lang="fr-CA" sz="1100">
              <a:solidFill>
                <a:schemeClr val="dk1"/>
              </a:solidFill>
              <a:effectLst/>
              <a:latin typeface="+mn-lt"/>
              <a:ea typeface="+mn-ea"/>
              <a:cs typeface="+mn-cs"/>
            </a:rPr>
            <a:t>Il est possible de procéder à une analyse sommaire en évaluant de façon qualitative la performance de PSPP en regard des différents objectifs du développement durable proposés dans la grille. Ces objectifs ne sont pas pondérés, ni évalués de façon quantitative. Le but d’une analyse sommaire est de vérifier l’orientation globale en fonction des principes du développement durable.</a:t>
          </a:r>
          <a:r>
            <a:rPr lang="fr-CA" sz="1100">
              <a:solidFill>
                <a:schemeClr val="dk1"/>
              </a:solidFill>
              <a:latin typeface="+mn-lt"/>
              <a:ea typeface="+mn-ea"/>
              <a:cs typeface="+mn-cs"/>
            </a:rPr>
            <a:t> </a:t>
          </a:r>
        </a:p>
        <a:p>
          <a:endParaRPr lang="fr-CA" sz="1100">
            <a:solidFill>
              <a:schemeClr val="dk1"/>
            </a:solidFill>
            <a:latin typeface="+mn-lt"/>
            <a:ea typeface="+mn-ea"/>
            <a:cs typeface="+mn-cs"/>
          </a:endParaRPr>
        </a:p>
        <a:p>
          <a:r>
            <a:rPr lang="fr-CA" sz="1100">
              <a:solidFill>
                <a:schemeClr val="dk1"/>
              </a:solidFill>
              <a:effectLst/>
              <a:latin typeface="+mn-lt"/>
              <a:ea typeface="+mn-ea"/>
              <a:cs typeface="+mn-cs"/>
            </a:rPr>
            <a:t>Pour effectuer une analyse sommaire, il suffit  de soulever les actions actuelles ou planifiées des PSPP qui répondent aux objectifs de développement durable suggérés dans la grille. </a:t>
          </a:r>
        </a:p>
        <a:p>
          <a:endParaRPr lang="fr-CA" sz="1100">
            <a:solidFill>
              <a:schemeClr val="dk1"/>
            </a:solidFill>
            <a:latin typeface="+mn-lt"/>
            <a:ea typeface="+mn-ea"/>
            <a:cs typeface="+mn-cs"/>
          </a:endParaRPr>
        </a:p>
        <a:p>
          <a:r>
            <a:rPr lang="fr-CA" sz="1100">
              <a:solidFill>
                <a:schemeClr val="dk1"/>
              </a:solidFill>
              <a:latin typeface="+mn-lt"/>
              <a:ea typeface="+mn-ea"/>
              <a:cs typeface="+mn-cs"/>
            </a:rPr>
            <a:t>Pour chaque objectif, on peut soulever les actions actuelles ou futures qui répondent à cet objectif. </a:t>
          </a:r>
        </a:p>
        <a:p>
          <a:endParaRPr lang="fr-CA" sz="1100">
            <a:solidFill>
              <a:schemeClr val="dk1"/>
            </a:solidFill>
            <a:latin typeface="+mn-lt"/>
            <a:ea typeface="+mn-ea"/>
            <a:cs typeface="+mn-cs"/>
          </a:endParaRPr>
        </a:p>
        <a:p>
          <a:r>
            <a:rPr lang="fr-CA" sz="1100">
              <a:solidFill>
                <a:schemeClr val="dk1"/>
              </a:solidFill>
              <a:latin typeface="+mn-lt"/>
              <a:ea typeface="+mn-ea"/>
              <a:cs typeface="+mn-cs"/>
            </a:rPr>
            <a:t>Il est souhaitable de proposer des pistes de bonification pour chaque objectif jugé pertinent.</a:t>
          </a:r>
        </a:p>
        <a:p>
          <a:endParaRPr lang="fr-CA" sz="1100">
            <a:solidFill>
              <a:schemeClr val="dk1"/>
            </a:solidFill>
            <a:latin typeface="+mn-lt"/>
            <a:ea typeface="+mn-ea"/>
            <a:cs typeface="+mn-cs"/>
          </a:endParaRPr>
        </a:p>
        <a:p>
          <a:r>
            <a:rPr lang="fr-CA" sz="1100">
              <a:solidFill>
                <a:schemeClr val="dk1"/>
              </a:solidFill>
              <a:effectLst/>
              <a:latin typeface="+mn-lt"/>
              <a:ea typeface="+mn-ea"/>
              <a:cs typeface="+mn-cs"/>
            </a:rPr>
            <a:t>Une analyse sommaire permet d’entamer une réflexion sur chaque aspect et d’identifier des façons de bonifier des PSPP. L’analyse sommaire est le point de départ d’un processus d’amélioration et de consultation. </a:t>
          </a:r>
          <a:endParaRPr lang="fr-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35718</xdr:colOff>
      <xdr:row>0</xdr:row>
      <xdr:rowOff>136070</xdr:rowOff>
    </xdr:from>
    <xdr:to>
      <xdr:col>8</xdr:col>
      <xdr:colOff>1131093</xdr:colOff>
      <xdr:row>10</xdr:row>
      <xdr:rowOff>-1</xdr:rowOff>
    </xdr:to>
    <xdr:graphicFrame macro="">
      <xdr:nvGraphicFramePr>
        <xdr:cNvPr id="12" name="Graphique 11">
          <a:extLst>
            <a:ext uri="{FF2B5EF4-FFF2-40B4-BE49-F238E27FC236}">
              <a16:creationId xmlns:a16="http://schemas.microsoft.com/office/drawing/2014/main" id="{00000000-0008-0000-0A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35719</xdr:colOff>
      <xdr:row>11</xdr:row>
      <xdr:rowOff>544286</xdr:rowOff>
    </xdr:from>
    <xdr:to>
      <xdr:col>8</xdr:col>
      <xdr:colOff>1119189</xdr:colOff>
      <xdr:row>23</xdr:row>
      <xdr:rowOff>0</xdr:rowOff>
    </xdr:to>
    <xdr:graphicFrame macro="">
      <xdr:nvGraphicFramePr>
        <xdr:cNvPr id="13" name="Graphique 12">
          <a:extLst>
            <a:ext uri="{FF2B5EF4-FFF2-40B4-BE49-F238E27FC236}">
              <a16:creationId xmlns:a16="http://schemas.microsoft.com/office/drawing/2014/main" id="{00000000-0008-0000-0A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35719</xdr:colOff>
      <xdr:row>24</xdr:row>
      <xdr:rowOff>488157</xdr:rowOff>
    </xdr:from>
    <xdr:to>
      <xdr:col>8</xdr:col>
      <xdr:colOff>1095375</xdr:colOff>
      <xdr:row>33</xdr:row>
      <xdr:rowOff>11906</xdr:rowOff>
    </xdr:to>
    <xdr:graphicFrame macro="">
      <xdr:nvGraphicFramePr>
        <xdr:cNvPr id="15" name="Graphique 14">
          <a:extLst>
            <a:ext uri="{FF2B5EF4-FFF2-40B4-BE49-F238E27FC236}">
              <a16:creationId xmlns:a16="http://schemas.microsoft.com/office/drawing/2014/main" id="{00000000-0008-0000-0A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47625</xdr:colOff>
      <xdr:row>34</xdr:row>
      <xdr:rowOff>500062</xdr:rowOff>
    </xdr:from>
    <xdr:to>
      <xdr:col>8</xdr:col>
      <xdr:colOff>1083469</xdr:colOff>
      <xdr:row>45</xdr:row>
      <xdr:rowOff>11906</xdr:rowOff>
    </xdr:to>
    <xdr:graphicFrame macro="">
      <xdr:nvGraphicFramePr>
        <xdr:cNvPr id="16" name="Graphique 15">
          <a:extLst>
            <a:ext uri="{FF2B5EF4-FFF2-40B4-BE49-F238E27FC236}">
              <a16:creationId xmlns:a16="http://schemas.microsoft.com/office/drawing/2014/main" id="{00000000-0008-0000-0A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35718</xdr:colOff>
      <xdr:row>46</xdr:row>
      <xdr:rowOff>488156</xdr:rowOff>
    </xdr:from>
    <xdr:to>
      <xdr:col>8</xdr:col>
      <xdr:colOff>1047750</xdr:colOff>
      <xdr:row>53</xdr:row>
      <xdr:rowOff>0</xdr:rowOff>
    </xdr:to>
    <xdr:graphicFrame macro="">
      <xdr:nvGraphicFramePr>
        <xdr:cNvPr id="17" name="Graphique 16">
          <a:extLst>
            <a:ext uri="{FF2B5EF4-FFF2-40B4-BE49-F238E27FC236}">
              <a16:creationId xmlns:a16="http://schemas.microsoft.com/office/drawing/2014/main" id="{00000000-0008-0000-0A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35720</xdr:colOff>
      <xdr:row>54</xdr:row>
      <xdr:rowOff>544284</xdr:rowOff>
    </xdr:from>
    <xdr:to>
      <xdr:col>8</xdr:col>
      <xdr:colOff>1047750</xdr:colOff>
      <xdr:row>62</xdr:row>
      <xdr:rowOff>11906</xdr:rowOff>
    </xdr:to>
    <xdr:graphicFrame macro="">
      <xdr:nvGraphicFramePr>
        <xdr:cNvPr id="18" name="Graphique 17">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35718</xdr:colOff>
      <xdr:row>64</xdr:row>
      <xdr:rowOff>0</xdr:rowOff>
    </xdr:from>
    <xdr:to>
      <xdr:col>8</xdr:col>
      <xdr:colOff>1000125</xdr:colOff>
      <xdr:row>74</xdr:row>
      <xdr:rowOff>0</xdr:rowOff>
    </xdr:to>
    <xdr:graphicFrame macro="">
      <xdr:nvGraphicFramePr>
        <xdr:cNvPr id="19" name="Graphique 18">
          <a:extLst>
            <a:ext uri="{FF2B5EF4-FFF2-40B4-BE49-F238E27FC236}">
              <a16:creationId xmlns:a16="http://schemas.microsoft.com/office/drawing/2014/main" id="{00000000-0008-0000-0A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19049</xdr:colOff>
      <xdr:row>0</xdr:row>
      <xdr:rowOff>19051</xdr:rowOff>
    </xdr:from>
    <xdr:to>
      <xdr:col>13</xdr:col>
      <xdr:colOff>328082</xdr:colOff>
      <xdr:row>5</xdr:row>
      <xdr:rowOff>1</xdr:rowOff>
    </xdr:to>
    <xdr:sp macro="" textlink="">
      <xdr:nvSpPr>
        <xdr:cNvPr id="2" name="ZoneTexte 1">
          <a:extLst>
            <a:ext uri="{FF2B5EF4-FFF2-40B4-BE49-F238E27FC236}">
              <a16:creationId xmlns:a16="http://schemas.microsoft.com/office/drawing/2014/main" id="{00000000-0008-0000-0B00-000002000000}"/>
            </a:ext>
          </a:extLst>
        </xdr:cNvPr>
        <xdr:cNvSpPr txBox="1"/>
      </xdr:nvSpPr>
      <xdr:spPr>
        <a:xfrm>
          <a:off x="19049" y="19051"/>
          <a:ext cx="10215033" cy="1092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100" b="1">
              <a:solidFill>
                <a:schemeClr val="dk1"/>
              </a:solidFill>
              <a:latin typeface="+mn-lt"/>
              <a:ea typeface="+mn-ea"/>
              <a:cs typeface="+mn-cs"/>
            </a:rPr>
            <a:t>Interpréter les résultats de l’analyse</a:t>
          </a:r>
        </a:p>
        <a:p>
          <a:r>
            <a:rPr lang="fr-CA" sz="1100" b="1">
              <a:solidFill>
                <a:schemeClr val="dk1"/>
              </a:solidFill>
              <a:latin typeface="+mn-lt"/>
              <a:ea typeface="+mn-ea"/>
              <a:cs typeface="+mn-cs"/>
            </a:rPr>
            <a:t> </a:t>
          </a:r>
          <a:endParaRPr lang="fr-CA" sz="1100">
            <a:solidFill>
              <a:schemeClr val="dk1"/>
            </a:solidFill>
            <a:latin typeface="+mn-lt"/>
            <a:ea typeface="+mn-ea"/>
            <a:cs typeface="+mn-cs"/>
          </a:endParaRPr>
        </a:p>
        <a:p>
          <a:r>
            <a:rPr lang="fr-CA" sz="1100">
              <a:solidFill>
                <a:schemeClr val="dk1"/>
              </a:solidFill>
              <a:latin typeface="+mn-lt"/>
              <a:ea typeface="+mn-ea"/>
              <a:cs typeface="+mn-cs"/>
            </a:rPr>
            <a:t>Un rapport d’analyse devrait habituellement être produit à chaque utilisation de la grille. Ce rapport vise principalement à déterminer les objectifs sur lesquels la priorité devrait être mise afin d’améliorer la performance du PSPP en terme de développement durable, mais également à souligner forces du PSPP ou de l’organisation. Voici des éléments qui pourraient être soulignés dans un rapport suite à une analyse détaillée.</a:t>
          </a:r>
        </a:p>
        <a:p>
          <a:endParaRPr lang="fr-CA" sz="1100"/>
        </a:p>
      </xdr:txBody>
    </xdr:sp>
    <xdr:clientData/>
  </xdr:twoCellAnchor>
  <xdr:twoCellAnchor>
    <xdr:from>
      <xdr:col>0</xdr:col>
      <xdr:colOff>16935</xdr:colOff>
      <xdr:row>5</xdr:row>
      <xdr:rowOff>40217</xdr:rowOff>
    </xdr:from>
    <xdr:to>
      <xdr:col>13</xdr:col>
      <xdr:colOff>328083</xdr:colOff>
      <xdr:row>22</xdr:row>
      <xdr:rowOff>63500</xdr:rowOff>
    </xdr:to>
    <xdr:sp macro="" textlink="">
      <xdr:nvSpPr>
        <xdr:cNvPr id="3" name="ZoneTexte 2">
          <a:extLst>
            <a:ext uri="{FF2B5EF4-FFF2-40B4-BE49-F238E27FC236}">
              <a16:creationId xmlns:a16="http://schemas.microsoft.com/office/drawing/2014/main" id="{00000000-0008-0000-0B00-000003000000}"/>
            </a:ext>
          </a:extLst>
        </xdr:cNvPr>
        <xdr:cNvSpPr txBox="1"/>
      </xdr:nvSpPr>
      <xdr:spPr>
        <a:xfrm>
          <a:off x="16935" y="1151467"/>
          <a:ext cx="10217148" cy="3230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100" b="1">
              <a:solidFill>
                <a:schemeClr val="dk1"/>
              </a:solidFill>
              <a:latin typeface="+mn-lt"/>
              <a:ea typeface="+mn-ea"/>
              <a:cs typeface="+mn-cs"/>
            </a:rPr>
            <a:t>Équilibre du projet et performance générale</a:t>
          </a:r>
        </a:p>
        <a:p>
          <a:endParaRPr lang="fr-CA" sz="1100">
            <a:solidFill>
              <a:schemeClr val="dk1"/>
            </a:solidFill>
            <a:latin typeface="+mn-lt"/>
            <a:ea typeface="+mn-ea"/>
            <a:cs typeface="+mn-cs"/>
          </a:endParaRPr>
        </a:p>
        <a:p>
          <a:r>
            <a:rPr lang="fr-CA" sz="1100">
              <a:solidFill>
                <a:schemeClr val="dk1"/>
              </a:solidFill>
              <a:latin typeface="+mn-lt"/>
              <a:ea typeface="+mn-ea"/>
              <a:cs typeface="+mn-cs"/>
            </a:rPr>
            <a:t>Les diagrammes radars sont des outils de représentation graphique qui présentent visuellement les notes globales obtenues pour chaque dimension (6) et pour chaque thème (40). Toutes les notes sont présentées dans les tableaux</a:t>
          </a:r>
          <a:r>
            <a:rPr lang="fr-CA" sz="1100" baseline="0">
              <a:solidFill>
                <a:schemeClr val="dk1"/>
              </a:solidFill>
              <a:latin typeface="+mn-lt"/>
              <a:ea typeface="+mn-ea"/>
              <a:cs typeface="+mn-cs"/>
            </a:rPr>
            <a:t> et graphiques à l'onglet "Résultats". </a:t>
          </a:r>
        </a:p>
        <a:p>
          <a:endParaRPr lang="fr-CA" sz="1100" baseline="0">
            <a:solidFill>
              <a:schemeClr val="dk1"/>
            </a:solidFill>
            <a:latin typeface="+mn-lt"/>
            <a:ea typeface="+mn-ea"/>
            <a:cs typeface="+mn-cs"/>
          </a:endParaRPr>
        </a:p>
        <a:p>
          <a:r>
            <a:rPr lang="fr-CA" sz="1100">
              <a:solidFill>
                <a:schemeClr val="dk1"/>
              </a:solidFill>
              <a:latin typeface="+mn-lt"/>
              <a:ea typeface="+mn-ea"/>
              <a:cs typeface="+mn-cs"/>
            </a:rPr>
            <a:t>Chaque note </a:t>
          </a:r>
          <a:r>
            <a:rPr lang="fr-CA" sz="1100">
              <a:solidFill>
                <a:schemeClr val="dk1"/>
              </a:solidFill>
              <a:effectLst/>
              <a:latin typeface="+mn-lt"/>
              <a:ea typeface="+mn-ea"/>
              <a:cs typeface="+mn-cs"/>
            </a:rPr>
            <a:t>est un indicateur de la performance des PSPP pour une des dimensions ou pour un thème du développement durable. Elle n’a pas de valeur scientifique, mais elle sert à comparer la performance entre les dimensions, entre les thèmes ou entre les PSPP de même nature.</a:t>
          </a:r>
          <a:endParaRPr lang="fr-CA" sz="1100">
            <a:solidFill>
              <a:schemeClr val="dk1"/>
            </a:solidFill>
            <a:latin typeface="+mn-lt"/>
            <a:ea typeface="+mn-ea"/>
            <a:cs typeface="+mn-cs"/>
          </a:endParaRPr>
        </a:p>
        <a:p>
          <a:endParaRPr lang="fr-CA" sz="1100">
            <a:solidFill>
              <a:schemeClr val="dk1"/>
            </a:solidFill>
            <a:latin typeface="+mn-lt"/>
            <a:ea typeface="+mn-ea"/>
            <a:cs typeface="+mn-cs"/>
          </a:endParaRPr>
        </a:p>
        <a:p>
          <a:r>
            <a:rPr lang="fr-CA" sz="1100">
              <a:solidFill>
                <a:schemeClr val="dk1"/>
              </a:solidFill>
              <a:latin typeface="+mn-lt"/>
              <a:ea typeface="+mn-ea"/>
              <a:cs typeface="+mn-cs"/>
            </a:rPr>
            <a:t>Voici une appréciation qualitative des notes pouvant être obtenues pour une dimension ou pour un thème :</a:t>
          </a:r>
        </a:p>
        <a:p>
          <a:endParaRPr lang="fr-CA" sz="1100">
            <a:solidFill>
              <a:schemeClr val="dk1"/>
            </a:solidFill>
            <a:latin typeface="+mn-lt"/>
            <a:ea typeface="+mn-ea"/>
            <a:cs typeface="+mn-cs"/>
          </a:endParaRPr>
        </a:p>
        <a:p>
          <a:pPr lvl="0"/>
          <a:r>
            <a:rPr lang="fr-CA" sz="1100">
              <a:solidFill>
                <a:schemeClr val="dk1"/>
              </a:solidFill>
              <a:effectLst/>
              <a:latin typeface="+mn-lt"/>
              <a:ea typeface="+mn-ea"/>
              <a:cs typeface="+mn-cs"/>
            </a:rPr>
            <a:t>Moins de 20 %  : Situation</a:t>
          </a:r>
          <a:r>
            <a:rPr lang="fr-CA" sz="1100" baseline="0">
              <a:solidFill>
                <a:schemeClr val="dk1"/>
              </a:solidFill>
              <a:effectLst/>
              <a:latin typeface="+mn-lt"/>
              <a:ea typeface="+mn-ea"/>
              <a:cs typeface="+mn-cs"/>
            </a:rPr>
            <a:t> critique : La d</a:t>
          </a:r>
          <a:r>
            <a:rPr lang="fr-CA" sz="1100">
              <a:solidFill>
                <a:schemeClr val="dk1"/>
              </a:solidFill>
              <a:effectLst/>
              <a:latin typeface="+mn-lt"/>
              <a:ea typeface="+mn-ea"/>
              <a:cs typeface="+mn-cs"/>
            </a:rPr>
            <a:t>imension ou le thème est affectée négativement par</a:t>
          </a:r>
          <a:r>
            <a:rPr lang="fr-CA" sz="1100" baseline="0">
              <a:solidFill>
                <a:schemeClr val="dk1"/>
              </a:solidFill>
              <a:effectLst/>
              <a:latin typeface="+mn-lt"/>
              <a:ea typeface="+mn-ea"/>
              <a:cs typeface="+mn-cs"/>
            </a:rPr>
            <a:t> le </a:t>
          </a:r>
          <a:r>
            <a:rPr lang="fr-CA" sz="1100">
              <a:solidFill>
                <a:schemeClr val="dk1"/>
              </a:solidFill>
              <a:effectLst/>
              <a:latin typeface="+mn-lt"/>
              <a:ea typeface="+mn-ea"/>
              <a:cs typeface="+mn-cs"/>
            </a:rPr>
            <a:t>PSPP ;</a:t>
          </a:r>
        </a:p>
        <a:p>
          <a:pPr lvl="0"/>
          <a:r>
            <a:rPr lang="fr-CA" sz="1100">
              <a:solidFill>
                <a:schemeClr val="dk1"/>
              </a:solidFill>
              <a:effectLst/>
              <a:latin typeface="+mn-lt"/>
              <a:ea typeface="+mn-ea"/>
              <a:cs typeface="+mn-cs"/>
            </a:rPr>
            <a:t>Entre 20 % et 39 % : Situation problématique : La dimension ou le thème est insuffisamment pris en compte dans le PSPP ;</a:t>
          </a:r>
        </a:p>
        <a:p>
          <a:pPr lvl="0"/>
          <a:r>
            <a:rPr lang="fr-CA" sz="1100">
              <a:solidFill>
                <a:schemeClr val="dk1"/>
              </a:solidFill>
              <a:effectLst/>
              <a:latin typeface="+mn-lt"/>
              <a:ea typeface="+mn-ea"/>
              <a:cs typeface="+mn-cs"/>
            </a:rPr>
            <a:t>Entre 40 % et 59 % : Situation perfectible : La dimension ou le thème</a:t>
          </a:r>
          <a:r>
            <a:rPr lang="fr-CA" sz="1100" baseline="0">
              <a:solidFill>
                <a:schemeClr val="dk1"/>
              </a:solidFill>
              <a:effectLst/>
              <a:latin typeface="+mn-lt"/>
              <a:ea typeface="+mn-ea"/>
              <a:cs typeface="+mn-cs"/>
            </a:rPr>
            <a:t> est</a:t>
          </a:r>
          <a:r>
            <a:rPr lang="fr-CA" sz="1100">
              <a:solidFill>
                <a:schemeClr val="dk1"/>
              </a:solidFill>
              <a:effectLst/>
              <a:latin typeface="+mn-lt"/>
              <a:ea typeface="+mn-ea"/>
              <a:cs typeface="+mn-cs"/>
            </a:rPr>
            <a:t> faiblement pris en compte dans le PSPP ;</a:t>
          </a:r>
        </a:p>
        <a:p>
          <a:pPr lvl="0"/>
          <a:r>
            <a:rPr lang="fr-CA" sz="1100">
              <a:solidFill>
                <a:schemeClr val="dk1"/>
              </a:solidFill>
              <a:effectLst/>
              <a:latin typeface="+mn-lt"/>
              <a:ea typeface="+mn-ea"/>
              <a:cs typeface="+mn-cs"/>
            </a:rPr>
            <a:t>Entre 60 % et 79 % : Situation satisfaisante : La dimension ou le thème est pris en compte dans le PSPP ;</a:t>
          </a:r>
        </a:p>
        <a:p>
          <a:pPr lvl="0"/>
          <a:r>
            <a:rPr lang="fr-CA" sz="1100">
              <a:solidFill>
                <a:schemeClr val="dk1"/>
              </a:solidFill>
              <a:effectLst/>
              <a:latin typeface="+mn-lt"/>
              <a:ea typeface="+mn-ea"/>
              <a:cs typeface="+mn-cs"/>
            </a:rPr>
            <a:t>Entre 80 % et 100 % : Situation excellente : La dimension ou le thème est fortement considéré dans les PSPP.</a:t>
          </a:r>
        </a:p>
        <a:p>
          <a:endParaRPr lang="fr-CA" sz="1100">
            <a:solidFill>
              <a:schemeClr val="dk1"/>
            </a:solidFill>
            <a:latin typeface="+mn-lt"/>
            <a:ea typeface="+mn-ea"/>
            <a:cs typeface="+mn-cs"/>
          </a:endParaRPr>
        </a:p>
        <a:p>
          <a:r>
            <a:rPr lang="fr-CA" sz="1100">
              <a:solidFill>
                <a:schemeClr val="dk1"/>
              </a:solidFill>
              <a:effectLst/>
              <a:latin typeface="+mn-lt"/>
              <a:ea typeface="+mn-ea"/>
              <a:cs typeface="+mn-cs"/>
            </a:rPr>
            <a:t>Des PSPP voulant s’inscrire dans une démarche de développement durable devraient atteindre un seuil minimum de 60% sur l’ensemble des 6 dimensions de la GADF. Des PSPP dont une des dimensions atteint moins de 60 % ont peu de chance de réussir dans la voie du développement durable. Ils devraient donc être retravaillés.</a:t>
          </a:r>
        </a:p>
      </xdr:txBody>
    </xdr:sp>
    <xdr:clientData/>
  </xdr:twoCellAnchor>
  <xdr:twoCellAnchor>
    <xdr:from>
      <xdr:col>0</xdr:col>
      <xdr:colOff>21166</xdr:colOff>
      <xdr:row>22</xdr:row>
      <xdr:rowOff>92075</xdr:rowOff>
    </xdr:from>
    <xdr:to>
      <xdr:col>6</xdr:col>
      <xdr:colOff>63499</xdr:colOff>
      <xdr:row>49</xdr:row>
      <xdr:rowOff>63500</xdr:rowOff>
    </xdr:to>
    <xdr:sp macro="" textlink="">
      <xdr:nvSpPr>
        <xdr:cNvPr id="6" name="ZoneTexte 5">
          <a:extLst>
            <a:ext uri="{FF2B5EF4-FFF2-40B4-BE49-F238E27FC236}">
              <a16:creationId xmlns:a16="http://schemas.microsoft.com/office/drawing/2014/main" id="{00000000-0008-0000-0B00-000006000000}"/>
            </a:ext>
          </a:extLst>
        </xdr:cNvPr>
        <xdr:cNvSpPr txBox="1"/>
      </xdr:nvSpPr>
      <xdr:spPr>
        <a:xfrm>
          <a:off x="21166" y="4410075"/>
          <a:ext cx="4614333" cy="425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100" b="1">
              <a:solidFill>
                <a:schemeClr val="dk1"/>
              </a:solidFill>
              <a:latin typeface="+mn-lt"/>
              <a:ea typeface="+mn-ea"/>
              <a:cs typeface="+mn-cs"/>
            </a:rPr>
            <a:t>Priorisation</a:t>
          </a:r>
          <a:endParaRPr lang="fr-CA" sz="1100">
            <a:solidFill>
              <a:schemeClr val="dk1"/>
            </a:solidFill>
            <a:latin typeface="+mn-lt"/>
            <a:ea typeface="+mn-ea"/>
            <a:cs typeface="+mn-cs"/>
          </a:endParaRPr>
        </a:p>
        <a:p>
          <a:endParaRPr lang="fr-CA" sz="1100">
            <a:solidFill>
              <a:schemeClr val="dk1"/>
            </a:solidFill>
            <a:latin typeface="+mn-lt"/>
            <a:ea typeface="+mn-ea"/>
            <a:cs typeface="+mn-cs"/>
          </a:endParaRPr>
        </a:p>
        <a:p>
          <a:r>
            <a:rPr lang="fr-CA" sz="1100">
              <a:solidFill>
                <a:schemeClr val="dk1"/>
              </a:solidFill>
              <a:effectLst/>
              <a:latin typeface="+mn-lt"/>
              <a:ea typeface="+mn-ea"/>
              <a:cs typeface="+mn-cs"/>
            </a:rPr>
            <a:t>L'indice de priorisation vise à déterminer les objectifs sur lesquels la priorité devrait être mise afin d’améliorer la performance des PSPP en termes de développement durable. Plus un objectif est jugé important (pondération élevée) et peu performant (évaluation faible), plus il sera urgent de mettre en œuvre des mesures d’amélioration (pistes de bonification) pour cet objectif. </a:t>
          </a:r>
        </a:p>
        <a:p>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La priorité « </a:t>
          </a:r>
          <a:r>
            <a:rPr lang="fr-CA" sz="1100" b="1">
              <a:solidFill>
                <a:schemeClr val="dk1"/>
              </a:solidFill>
              <a:effectLst/>
              <a:latin typeface="+mn-lt"/>
              <a:ea typeface="+mn-ea"/>
              <a:cs typeface="+mn-cs"/>
            </a:rPr>
            <a:t>Réagir </a:t>
          </a:r>
          <a:r>
            <a:rPr lang="fr-CA" sz="1100">
              <a:solidFill>
                <a:schemeClr val="dk1"/>
              </a:solidFill>
              <a:effectLst/>
              <a:latin typeface="+mn-lt"/>
              <a:ea typeface="+mn-ea"/>
              <a:cs typeface="+mn-cs"/>
            </a:rPr>
            <a:t>» s’applique aux objectifs indispensables (pondération de 3) dont l’évaluation est inférieure à 40 % et aux objectifs nécessaires (pondération de 2) dont l’évaluation est inférieure à 20% ;</a:t>
          </a:r>
        </a:p>
        <a:p>
          <a:endParaRPr lang="fr-CA" sz="1100">
            <a:solidFill>
              <a:schemeClr val="dk1"/>
            </a:solidFill>
            <a:effectLst/>
            <a:latin typeface="+mn-lt"/>
            <a:ea typeface="+mn-ea"/>
            <a:cs typeface="+mn-cs"/>
          </a:endParaRPr>
        </a:p>
        <a:p>
          <a:pPr lvl="0"/>
          <a:r>
            <a:rPr lang="fr-CA" sz="1100">
              <a:solidFill>
                <a:schemeClr val="dk1"/>
              </a:solidFill>
              <a:effectLst/>
              <a:latin typeface="+mn-lt"/>
              <a:ea typeface="+mn-ea"/>
              <a:cs typeface="+mn-cs"/>
            </a:rPr>
            <a:t>La priorité « </a:t>
          </a:r>
          <a:r>
            <a:rPr lang="fr-CA" sz="1100" b="1">
              <a:solidFill>
                <a:schemeClr val="dk1"/>
              </a:solidFill>
              <a:effectLst/>
              <a:latin typeface="+mn-lt"/>
              <a:ea typeface="+mn-ea"/>
              <a:cs typeface="+mn-cs"/>
            </a:rPr>
            <a:t>Agir</a:t>
          </a:r>
          <a:r>
            <a:rPr lang="fr-CA" sz="1100">
              <a:solidFill>
                <a:schemeClr val="dk1"/>
              </a:solidFill>
              <a:effectLst/>
              <a:latin typeface="+mn-lt"/>
              <a:ea typeface="+mn-ea"/>
              <a:cs typeface="+mn-cs"/>
            </a:rPr>
            <a:t> » s’applique aux objectifs indispensables pour lesquels l’évaluation se situe entre 40 et 59 % ainsi qu’aux objectifs nécessaires pour </a:t>
          </a:r>
        </a:p>
        <a:p>
          <a:pPr lvl="0"/>
          <a:r>
            <a:rPr lang="fr-CA" sz="1100">
              <a:solidFill>
                <a:schemeClr val="dk1"/>
              </a:solidFill>
              <a:effectLst/>
              <a:latin typeface="+mn-lt"/>
              <a:ea typeface="+mn-ea"/>
              <a:cs typeface="+mn-cs"/>
            </a:rPr>
            <a:t>lesquels l’évaluation est entre 20 et 59 % ;</a:t>
          </a:r>
        </a:p>
        <a:p>
          <a:pPr lvl="0"/>
          <a:endParaRPr lang="fr-CA" sz="1100">
            <a:solidFill>
              <a:schemeClr val="dk1"/>
            </a:solidFill>
            <a:effectLst/>
            <a:latin typeface="+mn-lt"/>
            <a:ea typeface="+mn-ea"/>
            <a:cs typeface="+mn-cs"/>
          </a:endParaRPr>
        </a:p>
        <a:p>
          <a:pPr lvl="0"/>
          <a:r>
            <a:rPr lang="fr-CA" sz="1100">
              <a:solidFill>
                <a:schemeClr val="dk1"/>
              </a:solidFill>
              <a:effectLst/>
              <a:latin typeface="+mn-lt"/>
              <a:ea typeface="+mn-ea"/>
              <a:cs typeface="+mn-cs"/>
            </a:rPr>
            <a:t>La priorité « </a:t>
          </a:r>
          <a:r>
            <a:rPr lang="fr-CA" sz="1100" b="1">
              <a:solidFill>
                <a:schemeClr val="dk1"/>
              </a:solidFill>
              <a:effectLst/>
              <a:latin typeface="+mn-lt"/>
              <a:ea typeface="+mn-ea"/>
              <a:cs typeface="+mn-cs"/>
            </a:rPr>
            <a:t>Maintenir</a:t>
          </a:r>
          <a:r>
            <a:rPr lang="fr-CA" sz="1100">
              <a:solidFill>
                <a:schemeClr val="dk1"/>
              </a:solidFill>
              <a:effectLst/>
              <a:latin typeface="+mn-lt"/>
              <a:ea typeface="+mn-ea"/>
              <a:cs typeface="+mn-cs"/>
            </a:rPr>
            <a:t> » s’applique aux objectifs indispensables et nécessaires dont l’évaluation est égale ou supérieure à 60 % ;</a:t>
          </a:r>
        </a:p>
        <a:p>
          <a:pPr lvl="0"/>
          <a:endParaRPr lang="fr-CA" sz="1100">
            <a:solidFill>
              <a:schemeClr val="dk1"/>
            </a:solidFill>
            <a:effectLst/>
            <a:latin typeface="+mn-lt"/>
            <a:ea typeface="+mn-ea"/>
            <a:cs typeface="+mn-cs"/>
          </a:endParaRPr>
        </a:p>
        <a:p>
          <a:pPr lvl="0"/>
          <a:r>
            <a:rPr lang="fr-CA" sz="1100">
              <a:solidFill>
                <a:schemeClr val="dk1"/>
              </a:solidFill>
              <a:effectLst/>
              <a:latin typeface="+mn-lt"/>
              <a:ea typeface="+mn-ea"/>
              <a:cs typeface="+mn-cs"/>
            </a:rPr>
            <a:t>La priorité « </a:t>
          </a:r>
          <a:r>
            <a:rPr lang="fr-CA" sz="1100" b="1">
              <a:solidFill>
                <a:schemeClr val="dk1"/>
              </a:solidFill>
              <a:effectLst/>
              <a:latin typeface="+mn-lt"/>
              <a:ea typeface="+mn-ea"/>
              <a:cs typeface="+mn-cs"/>
            </a:rPr>
            <a:t>Enjeu à long terme </a:t>
          </a:r>
          <a:r>
            <a:rPr lang="fr-CA" sz="1100">
              <a:solidFill>
                <a:schemeClr val="dk1"/>
              </a:solidFill>
              <a:effectLst/>
              <a:latin typeface="+mn-lt"/>
              <a:ea typeface="+mn-ea"/>
              <a:cs typeface="+mn-cs"/>
            </a:rPr>
            <a:t>» s’applique aux objectifs souhaitables (pondération de 1) dont l’évaluation est inférieure à 60 % ; </a:t>
          </a:r>
        </a:p>
        <a:p>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La priorité « </a:t>
          </a:r>
          <a:r>
            <a:rPr lang="fr-CA" sz="1100" b="1">
              <a:solidFill>
                <a:schemeClr val="dk1"/>
              </a:solidFill>
              <a:effectLst/>
              <a:latin typeface="+mn-lt"/>
              <a:ea typeface="+mn-ea"/>
              <a:cs typeface="+mn-cs"/>
            </a:rPr>
            <a:t>Non prioritaire </a:t>
          </a:r>
          <a:r>
            <a:rPr lang="fr-CA" sz="1100">
              <a:solidFill>
                <a:schemeClr val="dk1"/>
              </a:solidFill>
              <a:effectLst/>
              <a:latin typeface="+mn-lt"/>
              <a:ea typeface="+mn-ea"/>
              <a:cs typeface="+mn-cs"/>
            </a:rPr>
            <a:t>» s’applique aux objectifs souhaitables dont l’évaluation est supérieure ou égale à 60 %. </a:t>
          </a:r>
          <a:endParaRPr lang="fr-CA" sz="1100">
            <a:solidFill>
              <a:schemeClr val="dk1"/>
            </a:solidFill>
            <a:latin typeface="+mn-lt"/>
            <a:ea typeface="+mn-ea"/>
            <a:cs typeface="+mn-cs"/>
          </a:endParaRPr>
        </a:p>
      </xdr:txBody>
    </xdr:sp>
    <xdr:clientData/>
  </xdr:twoCellAnchor>
  <xdr:oneCellAnchor>
    <xdr:from>
      <xdr:col>0</xdr:col>
      <xdr:colOff>29307</xdr:colOff>
      <xdr:row>58</xdr:row>
      <xdr:rowOff>76037</xdr:rowOff>
    </xdr:from>
    <xdr:ext cx="4849609" cy="3151880"/>
    <xdr:sp macro="" textlink="">
      <xdr:nvSpPr>
        <xdr:cNvPr id="7" name="ZoneTexte 6">
          <a:extLst>
            <a:ext uri="{FF2B5EF4-FFF2-40B4-BE49-F238E27FC236}">
              <a16:creationId xmlns:a16="http://schemas.microsoft.com/office/drawing/2014/main" id="{00000000-0008-0000-0B00-000007000000}"/>
            </a:ext>
          </a:extLst>
        </xdr:cNvPr>
        <xdr:cNvSpPr txBox="1"/>
      </xdr:nvSpPr>
      <xdr:spPr>
        <a:xfrm>
          <a:off x="29307" y="10109037"/>
          <a:ext cx="4849609" cy="31518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fr-CA" sz="1100" b="1" kern="1200">
              <a:solidFill>
                <a:schemeClr val="dk1"/>
              </a:solidFill>
              <a:latin typeface="+mn-lt"/>
              <a:ea typeface="+mn-ea"/>
              <a:cs typeface="+mn-cs"/>
            </a:rPr>
            <a:t>L’indice de la qualité des données</a:t>
          </a:r>
        </a:p>
        <a:p>
          <a:pPr marL="0" marR="0" indent="0" defTabSz="914400" eaLnBrk="1" fontAlgn="auto" latinLnBrk="0" hangingPunct="1">
            <a:lnSpc>
              <a:spcPct val="100000"/>
            </a:lnSpc>
            <a:spcBef>
              <a:spcPts val="0"/>
            </a:spcBef>
            <a:spcAft>
              <a:spcPts val="0"/>
            </a:spcAft>
            <a:buClrTx/>
            <a:buSzTx/>
            <a:buFontTx/>
            <a:buNone/>
            <a:tabLst/>
            <a:defRPr/>
          </a:pPr>
          <a:endParaRPr lang="fr-CA"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CA" sz="1100">
              <a:solidFill>
                <a:schemeClr val="tx1"/>
              </a:solidFill>
              <a:effectLst/>
              <a:latin typeface="+mn-lt"/>
              <a:ea typeface="+mn-ea"/>
              <a:cs typeface="+mn-cs"/>
            </a:rPr>
            <a:t>L’indice de la qualité des données permet de coter trois éléments : la corrélation, le statut et la fiabilité. Pour chaque objectif, dans la GADD-F, les analystes doivent évaluer ces trois éléments en lien avec l’objectif en attribuant une valeur, de 1 à 4, correspondant à leur situation. </a:t>
          </a:r>
        </a:p>
        <a:p>
          <a:endParaRPr lang="fr-CA" sz="1100">
            <a:solidFill>
              <a:schemeClr val="tx1"/>
            </a:solidFill>
            <a:effectLst/>
            <a:latin typeface="+mn-lt"/>
            <a:ea typeface="+mn-ea"/>
            <a:cs typeface="+mn-cs"/>
          </a:endParaRPr>
        </a:p>
        <a:p>
          <a:r>
            <a:rPr lang="fr-CA" sz="1100">
              <a:solidFill>
                <a:schemeClr val="tx1"/>
              </a:solidFill>
              <a:latin typeface="+mn-lt"/>
              <a:ea typeface="+mn-ea"/>
              <a:cs typeface="+mn-cs"/>
            </a:rPr>
            <a:t>Les cotations fournies par les réponses aux questions génèrent deux informations sur la qualité de l’évaluation des données :</a:t>
          </a:r>
          <a:endParaRPr lang="fr-CA"/>
        </a:p>
        <a:p>
          <a:endParaRPr lang="fr-CA" sz="1100">
            <a:solidFill>
              <a:schemeClr val="tx1"/>
            </a:solidFill>
            <a:latin typeface="+mn-lt"/>
            <a:ea typeface="+mn-ea"/>
            <a:cs typeface="+mn-cs"/>
          </a:endParaRPr>
        </a:p>
        <a:p>
          <a:r>
            <a:rPr lang="fr-CA" sz="1100">
              <a:solidFill>
                <a:schemeClr val="tx1"/>
              </a:solidFill>
              <a:latin typeface="+mn-lt"/>
              <a:ea typeface="+mn-ea"/>
              <a:cs typeface="+mn-cs"/>
            </a:rPr>
            <a:t>1- La qualité des données : Très bien, bien, passable ou faible ;</a:t>
          </a:r>
          <a:endParaRPr lang="fr-CA"/>
        </a:p>
        <a:p>
          <a:endParaRPr lang="fr-CA" sz="1100">
            <a:solidFill>
              <a:schemeClr val="tx1"/>
            </a:solidFill>
            <a:latin typeface="+mn-lt"/>
            <a:ea typeface="+mn-ea"/>
            <a:cs typeface="+mn-cs"/>
          </a:endParaRPr>
        </a:p>
        <a:p>
          <a:r>
            <a:rPr lang="fr-CA" sz="1100">
              <a:solidFill>
                <a:schemeClr val="tx1"/>
              </a:solidFill>
              <a:latin typeface="+mn-lt"/>
              <a:ea typeface="+mn-ea"/>
              <a:cs typeface="+mn-cs"/>
            </a:rPr>
            <a:t>2- Les besoins en données : Pour chaque objectif la qualité des données est croisée avec la pondération pour générer un indice de besoin en données. Plus un objectif est pondéré élevé, et moins la qualité des données est bonne, plus il sera nécessaire de recueillir des données en lien avec les trois critères mentionnés dans les questions.</a:t>
          </a:r>
        </a:p>
        <a:p>
          <a:endParaRPr lang="fr-CA" sz="1100"/>
        </a:p>
      </xdr:txBody>
    </xdr:sp>
    <xdr:clientData/>
  </xdr:oneCellAnchor>
  <xdr:oneCellAnchor>
    <xdr:from>
      <xdr:col>6</xdr:col>
      <xdr:colOff>347631</xdr:colOff>
      <xdr:row>58</xdr:row>
      <xdr:rowOff>74783</xdr:rowOff>
    </xdr:from>
    <xdr:ext cx="5325035" cy="284094"/>
    <xdr:sp macro="" textlink="">
      <xdr:nvSpPr>
        <xdr:cNvPr id="12" name="ZoneTexte 11">
          <a:extLst>
            <a:ext uri="{FF2B5EF4-FFF2-40B4-BE49-F238E27FC236}">
              <a16:creationId xmlns:a16="http://schemas.microsoft.com/office/drawing/2014/main" id="{00000000-0008-0000-0B00-00000C000000}"/>
            </a:ext>
          </a:extLst>
        </xdr:cNvPr>
        <xdr:cNvSpPr txBox="1"/>
      </xdr:nvSpPr>
      <xdr:spPr>
        <a:xfrm>
          <a:off x="4919631" y="10107783"/>
          <a:ext cx="5325035" cy="284094"/>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fr-CA" sz="1100" b="1">
              <a:solidFill>
                <a:schemeClr val="tx1"/>
              </a:solidFill>
              <a:effectLst/>
              <a:latin typeface="+mn-lt"/>
              <a:ea typeface="+mn-ea"/>
              <a:cs typeface="+mn-cs"/>
            </a:rPr>
            <a:t>Corrélation : D’où proviennent les données utilisées pour évaluer l’objectif?</a:t>
          </a:r>
          <a:endParaRPr lang="fr-CA" sz="1100">
            <a:solidFill>
              <a:schemeClr val="tx1"/>
            </a:solidFill>
            <a:effectLst/>
            <a:latin typeface="+mn-lt"/>
            <a:ea typeface="+mn-ea"/>
            <a:cs typeface="+mn-cs"/>
          </a:endParaRPr>
        </a:p>
        <a:p>
          <a:endParaRPr lang="fr-CA" sz="1100"/>
        </a:p>
      </xdr:txBody>
    </xdr:sp>
    <xdr:clientData/>
  </xdr:oneCellAnchor>
  <xdr:oneCellAnchor>
    <xdr:from>
      <xdr:col>6</xdr:col>
      <xdr:colOff>339222</xdr:colOff>
      <xdr:row>69</xdr:row>
      <xdr:rowOff>136635</xdr:rowOff>
    </xdr:from>
    <xdr:ext cx="5333445" cy="465369"/>
    <xdr:sp macro="" textlink="">
      <xdr:nvSpPr>
        <xdr:cNvPr id="13" name="ZoneTexte 12">
          <a:extLst>
            <a:ext uri="{FF2B5EF4-FFF2-40B4-BE49-F238E27FC236}">
              <a16:creationId xmlns:a16="http://schemas.microsoft.com/office/drawing/2014/main" id="{00000000-0008-0000-0B00-00000D000000}"/>
            </a:ext>
          </a:extLst>
        </xdr:cNvPr>
        <xdr:cNvSpPr txBox="1"/>
      </xdr:nvSpPr>
      <xdr:spPr>
        <a:xfrm>
          <a:off x="4911222" y="11915885"/>
          <a:ext cx="5333445" cy="465369"/>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fr-FR" sz="1100" b="1">
              <a:solidFill>
                <a:schemeClr val="tx1"/>
              </a:solidFill>
              <a:effectLst/>
              <a:latin typeface="+mn-lt"/>
              <a:ea typeface="+mn-ea"/>
              <a:cs typeface="+mn-cs"/>
            </a:rPr>
            <a:t>Statut : Quel est le degré de maturité de la source des données utilisées pour évaluer l’objectif?</a:t>
          </a:r>
          <a:endParaRPr lang="fr-CA" sz="1100">
            <a:solidFill>
              <a:schemeClr val="tx1"/>
            </a:solidFill>
            <a:effectLst/>
            <a:latin typeface="+mn-lt"/>
            <a:ea typeface="+mn-ea"/>
            <a:cs typeface="+mn-cs"/>
          </a:endParaRPr>
        </a:p>
        <a:p>
          <a:endParaRPr lang="fr-CA" sz="1100"/>
        </a:p>
      </xdr:txBody>
    </xdr:sp>
    <xdr:clientData/>
  </xdr:oneCellAnchor>
  <xdr:oneCellAnchor>
    <xdr:from>
      <xdr:col>6</xdr:col>
      <xdr:colOff>338504</xdr:colOff>
      <xdr:row>82</xdr:row>
      <xdr:rowOff>76689</xdr:rowOff>
    </xdr:from>
    <xdr:ext cx="5344745" cy="283146"/>
    <xdr:sp macro="" textlink="">
      <xdr:nvSpPr>
        <xdr:cNvPr id="14" name="ZoneTexte 13">
          <a:extLst>
            <a:ext uri="{FF2B5EF4-FFF2-40B4-BE49-F238E27FC236}">
              <a16:creationId xmlns:a16="http://schemas.microsoft.com/office/drawing/2014/main" id="{00000000-0008-0000-0B00-00000E000000}"/>
            </a:ext>
          </a:extLst>
        </xdr:cNvPr>
        <xdr:cNvSpPr txBox="1"/>
      </xdr:nvSpPr>
      <xdr:spPr>
        <a:xfrm>
          <a:off x="4910504" y="13919689"/>
          <a:ext cx="5344745" cy="283146"/>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fr-CA" sz="1100" b="1">
              <a:solidFill>
                <a:schemeClr val="tx1"/>
              </a:solidFill>
              <a:effectLst/>
              <a:latin typeface="+mn-lt"/>
              <a:ea typeface="+mn-ea"/>
              <a:cs typeface="+mn-cs"/>
            </a:rPr>
            <a:t>Fiabilité : Quel est la fiabilité des données utilisées pour évaluer l’objectif?</a:t>
          </a:r>
          <a:endParaRPr lang="fr-CA" sz="1100">
            <a:solidFill>
              <a:schemeClr val="tx1"/>
            </a:solidFill>
            <a:effectLst/>
            <a:latin typeface="+mn-lt"/>
            <a:ea typeface="+mn-ea"/>
            <a:cs typeface="+mn-cs"/>
          </a:endParaRPr>
        </a:p>
        <a:p>
          <a:endParaRPr lang="fr-CA" sz="1100"/>
        </a:p>
      </xdr:txBody>
    </xdr:sp>
    <xdr:clientData/>
  </xdr:oneCellAnchor>
  <xdr:twoCellAnchor>
    <xdr:from>
      <xdr:col>0</xdr:col>
      <xdr:colOff>33705</xdr:colOff>
      <xdr:row>78</xdr:row>
      <xdr:rowOff>99485</xdr:rowOff>
    </xdr:from>
    <xdr:to>
      <xdr:col>6</xdr:col>
      <xdr:colOff>304379</xdr:colOff>
      <xdr:row>99</xdr:row>
      <xdr:rowOff>10584</xdr:rowOff>
    </xdr:to>
    <xdr:pic>
      <xdr:nvPicPr>
        <xdr:cNvPr id="19" name="Image 18">
          <a:extLst>
            <a:ext uri="{FF2B5EF4-FFF2-40B4-BE49-F238E27FC236}">
              <a16:creationId xmlns:a16="http://schemas.microsoft.com/office/drawing/2014/main" id="{00000000-0008-0000-0B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05" y="13307485"/>
          <a:ext cx="4842674" cy="3244849"/>
        </a:xfrm>
        <a:prstGeom prst="rect">
          <a:avLst/>
        </a:prstGeom>
        <a:noFill/>
        <a:ln w="9525">
          <a:solidFill>
            <a:schemeClr val="bg1">
              <a:lumMod val="7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31750</xdr:colOff>
      <xdr:row>99</xdr:row>
      <xdr:rowOff>95249</xdr:rowOff>
    </xdr:from>
    <xdr:to>
      <xdr:col>13</xdr:col>
      <xdr:colOff>381000</xdr:colOff>
      <xdr:row>111</xdr:row>
      <xdr:rowOff>77827</xdr:rowOff>
    </xdr:to>
    <xdr:sp macro="" textlink="">
      <xdr:nvSpPr>
        <xdr:cNvPr id="16" name="ZoneTexte 15">
          <a:extLst>
            <a:ext uri="{FF2B5EF4-FFF2-40B4-BE49-F238E27FC236}">
              <a16:creationId xmlns:a16="http://schemas.microsoft.com/office/drawing/2014/main" id="{00000000-0008-0000-0B00-000010000000}"/>
            </a:ext>
          </a:extLst>
        </xdr:cNvPr>
        <xdr:cNvSpPr txBox="1"/>
      </xdr:nvSpPr>
      <xdr:spPr>
        <a:xfrm>
          <a:off x="31750" y="16636999"/>
          <a:ext cx="10255250" cy="18875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100" b="1">
              <a:solidFill>
                <a:schemeClr val="dk1"/>
              </a:solidFill>
              <a:latin typeface="+mn-lt"/>
              <a:ea typeface="+mn-ea"/>
              <a:cs typeface="+mn-cs"/>
            </a:rPr>
            <a:t>Note importante</a:t>
          </a:r>
          <a:endParaRPr lang="fr-CA" sz="1100">
            <a:solidFill>
              <a:schemeClr val="dk1"/>
            </a:solidFill>
            <a:latin typeface="+mn-lt"/>
            <a:ea typeface="+mn-ea"/>
            <a:cs typeface="+mn-cs"/>
          </a:endParaRPr>
        </a:p>
        <a:p>
          <a:endParaRPr lang="fr-CA" sz="1100">
            <a:solidFill>
              <a:schemeClr val="dk1"/>
            </a:solidFill>
            <a:latin typeface="+mn-lt"/>
            <a:ea typeface="+mn-ea"/>
            <a:cs typeface="+mn-cs"/>
          </a:endParaRPr>
        </a:p>
        <a:p>
          <a:r>
            <a:rPr lang="fr-CA" sz="1100">
              <a:solidFill>
                <a:schemeClr val="dk1"/>
              </a:solidFill>
              <a:latin typeface="+mn-lt"/>
              <a:ea typeface="+mn-ea"/>
              <a:cs typeface="+mn-cs"/>
            </a:rPr>
            <a:t>Malgré les pistes proposées dans cette méthodologie d’interprétation de l’analyse, il est toutefois essentiel que les analystes effectuent leur propre interprétation des résultats. Les utilisateurs de la grille ne devraient par uniquement se fier à ces propositions d’analyse. Il faut garder en tête que des éléments contextuels peuvent influencer fortement les priorités réelles d’une organisation ou d’un comité de gestion de projet.</a:t>
          </a:r>
        </a:p>
        <a:p>
          <a:endParaRPr lang="fr-CA" sz="1100">
            <a:solidFill>
              <a:schemeClr val="dk1"/>
            </a:solidFill>
            <a:latin typeface="+mn-lt"/>
            <a:ea typeface="+mn-ea"/>
            <a:cs typeface="+mn-cs"/>
          </a:endParaRPr>
        </a:p>
        <a:p>
          <a:r>
            <a:rPr lang="fr-CA" sz="1100">
              <a:solidFill>
                <a:schemeClr val="dk1"/>
              </a:solidFill>
              <a:effectLst/>
              <a:latin typeface="+mn-lt"/>
              <a:ea typeface="+mn-ea"/>
              <a:cs typeface="+mn-cs"/>
            </a:rPr>
            <a:t>De plus, chaque PSPP est évalué en fonction de sa propre pondération, c’est sa progression et non sa position initiale qui importe. Cette démarche permet d’éviter les pièges de la comparaison ou de la notation dans l'absolu de PSPP par rapport à d'autres. Cependant, avec certaines précautions, il est possible de comparer des PSPP de même nature si la pondération de chacun des objectifs est semblable. Dans le meilleur des cas, la Grille permet de comparer des PSPP avec eux-même, au cours de leur évolution. Elle constitue ainsi la base d’un tableau de bord où l’on peut sélectionner des indicateurs pertinents pour le suivi de PSPP ou afin de tester des hypothèses.</a:t>
          </a:r>
          <a:endParaRPr lang="fr-CA">
            <a:effectLst/>
          </a:endParaRPr>
        </a:p>
      </xdr:txBody>
    </xdr:sp>
    <xdr:clientData/>
  </xdr:twoCellAnchor>
  <xdr:twoCellAnchor>
    <xdr:from>
      <xdr:col>0</xdr:col>
      <xdr:colOff>31750</xdr:colOff>
      <xdr:row>49</xdr:row>
      <xdr:rowOff>105834</xdr:rowOff>
    </xdr:from>
    <xdr:to>
      <xdr:col>13</xdr:col>
      <xdr:colOff>338667</xdr:colOff>
      <xdr:row>58</xdr:row>
      <xdr:rowOff>21168</xdr:rowOff>
    </xdr:to>
    <xdr:sp macro="" textlink="">
      <xdr:nvSpPr>
        <xdr:cNvPr id="17" name="ZoneTexte 16">
          <a:extLst>
            <a:ext uri="{FF2B5EF4-FFF2-40B4-BE49-F238E27FC236}">
              <a16:creationId xmlns:a16="http://schemas.microsoft.com/office/drawing/2014/main" id="{00000000-0008-0000-0B00-000011000000}"/>
            </a:ext>
          </a:extLst>
        </xdr:cNvPr>
        <xdr:cNvSpPr txBox="1"/>
      </xdr:nvSpPr>
      <xdr:spPr>
        <a:xfrm>
          <a:off x="31750" y="8710084"/>
          <a:ext cx="10212917" cy="1344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100" b="1">
              <a:solidFill>
                <a:schemeClr val="dk1"/>
              </a:solidFill>
              <a:latin typeface="+mn-lt"/>
              <a:ea typeface="+mn-ea"/>
              <a:cs typeface="+mn-cs"/>
            </a:rPr>
            <a:t>Enjeux prioritaires</a:t>
          </a:r>
          <a:endParaRPr lang="fr-CA" sz="1100">
            <a:solidFill>
              <a:schemeClr val="dk1"/>
            </a:solidFill>
            <a:latin typeface="+mn-lt"/>
            <a:ea typeface="+mn-ea"/>
            <a:cs typeface="+mn-cs"/>
          </a:endParaRPr>
        </a:p>
        <a:p>
          <a:endParaRPr lang="fr-CA" sz="1100" baseline="0">
            <a:solidFill>
              <a:schemeClr val="dk1"/>
            </a:solidFill>
            <a:latin typeface="+mn-lt"/>
            <a:ea typeface="+mn-ea"/>
            <a:cs typeface="+mn-cs"/>
          </a:endParaRPr>
        </a:p>
        <a:p>
          <a:r>
            <a:rPr lang="fr-CA" sz="1100" baseline="0">
              <a:solidFill>
                <a:schemeClr val="dk1"/>
              </a:solidFill>
              <a:latin typeface="+mn-lt"/>
              <a:ea typeface="+mn-ea"/>
              <a:cs typeface="+mn-cs"/>
            </a:rPr>
            <a:t>La GADD calcule automatiquement la moyenne des pondérations </a:t>
          </a:r>
          <a:r>
            <a:rPr lang="fr-CA" sz="1100">
              <a:solidFill>
                <a:schemeClr val="dk1"/>
              </a:solidFill>
              <a:latin typeface="+mn-lt"/>
              <a:ea typeface="+mn-ea"/>
              <a:cs typeface="+mn-cs"/>
            </a:rPr>
            <a:t>des objectifs associés à chaque thématique. </a:t>
          </a:r>
          <a:r>
            <a:rPr lang="fr-CA" sz="1100" baseline="0">
              <a:solidFill>
                <a:schemeClr val="dk1"/>
              </a:solidFill>
              <a:latin typeface="+mn-lt"/>
              <a:ea typeface="+mn-ea"/>
              <a:cs typeface="+mn-cs"/>
            </a:rPr>
            <a:t>Une moyenne des pondérations élevée signifie que la majorité des objectifs associés à un thème ont été jugé importants ou indispensables. Le thème représente donc d'un enjeu majeur associé au PSPP ou à une organisation. </a:t>
          </a:r>
          <a:r>
            <a:rPr lang="fr-CA" sz="1100">
              <a:solidFill>
                <a:schemeClr val="dk1"/>
              </a:solidFill>
              <a:latin typeface="+mn-lt"/>
              <a:ea typeface="+mn-ea"/>
              <a:cs typeface="+mn-cs"/>
            </a:rPr>
            <a:t> Les enjeux prioritaires sont les thèmes pour lesquels la moyenne des pondérations des objectifs associés est égale ou supérieure à 2,5.</a:t>
          </a:r>
          <a:r>
            <a:rPr lang="fr-CA" sz="1100" baseline="0">
              <a:solidFill>
                <a:schemeClr val="dk1"/>
              </a:solidFill>
              <a:latin typeface="+mn-lt"/>
              <a:ea typeface="+mn-ea"/>
              <a:cs typeface="+mn-cs"/>
            </a:rPr>
            <a:t> </a:t>
          </a:r>
          <a:endParaRPr lang="fr-CA"/>
        </a:p>
        <a:p>
          <a:endParaRPr lang="fr-CA" sz="1100">
            <a:solidFill>
              <a:schemeClr val="dk1"/>
            </a:solidFill>
            <a:latin typeface="+mn-lt"/>
            <a:ea typeface="+mn-ea"/>
            <a:cs typeface="+mn-cs"/>
          </a:endParaRPr>
        </a:p>
        <a:p>
          <a:r>
            <a:rPr lang="fr-CA" sz="1100">
              <a:solidFill>
                <a:schemeClr val="dk1"/>
              </a:solidFill>
              <a:latin typeface="+mn-lt"/>
              <a:ea typeface="+mn-ea"/>
              <a:cs typeface="+mn-cs"/>
            </a:rPr>
            <a:t>Cette moyenne des pondérations est calculée automatiquement par le tableur, pour chaque thème, dans les tableaux correspondants dans l'onglet</a:t>
          </a:r>
          <a:r>
            <a:rPr lang="fr-CA" sz="1100" baseline="0">
              <a:solidFill>
                <a:schemeClr val="dk1"/>
              </a:solidFill>
              <a:latin typeface="+mn-lt"/>
              <a:ea typeface="+mn-ea"/>
              <a:cs typeface="+mn-cs"/>
            </a:rPr>
            <a:t> "</a:t>
          </a:r>
          <a:r>
            <a:rPr lang="fr-CA" sz="1100">
              <a:solidFill>
                <a:schemeClr val="dk1"/>
              </a:solidFill>
              <a:latin typeface="+mn-lt"/>
              <a:ea typeface="+mn-ea"/>
              <a:cs typeface="+mn-cs"/>
            </a:rPr>
            <a:t>Résultats".</a:t>
          </a:r>
          <a:endParaRPr lang="fr-CA"/>
        </a:p>
        <a:p>
          <a:endParaRPr lang="fr-CA" sz="1100">
            <a:solidFill>
              <a:schemeClr val="dk1"/>
            </a:solidFill>
            <a:latin typeface="+mn-lt"/>
            <a:ea typeface="+mn-ea"/>
            <a:cs typeface="+mn-cs"/>
          </a:endParaRPr>
        </a:p>
      </xdr:txBody>
    </xdr:sp>
    <xdr:clientData/>
  </xdr:twoCellAnchor>
  <xdr:twoCellAnchor>
    <xdr:from>
      <xdr:col>6</xdr:col>
      <xdr:colOff>127000</xdr:colOff>
      <xdr:row>22</xdr:row>
      <xdr:rowOff>95250</xdr:rowOff>
    </xdr:from>
    <xdr:to>
      <xdr:col>13</xdr:col>
      <xdr:colOff>328084</xdr:colOff>
      <xdr:row>49</xdr:row>
      <xdr:rowOff>52917</xdr:rowOff>
    </xdr:to>
    <xdr:sp macro="" textlink="">
      <xdr:nvSpPr>
        <xdr:cNvPr id="15" name="ZoneTexte 14">
          <a:extLst>
            <a:ext uri="{FF2B5EF4-FFF2-40B4-BE49-F238E27FC236}">
              <a16:creationId xmlns:a16="http://schemas.microsoft.com/office/drawing/2014/main" id="{00000000-0008-0000-0B00-00000F000000}"/>
            </a:ext>
          </a:extLst>
        </xdr:cNvPr>
        <xdr:cNvSpPr txBox="1"/>
      </xdr:nvSpPr>
      <xdr:spPr>
        <a:xfrm>
          <a:off x="4699000" y="4413250"/>
          <a:ext cx="5535084" cy="424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100" b="1"/>
            <a:t>Algorythme de priorisation des objectifs à bonifier</a:t>
          </a:r>
        </a:p>
      </xdr:txBody>
    </xdr:sp>
    <xdr:clientData/>
  </xdr:twoCellAnchor>
  <xdr:twoCellAnchor editAs="oneCell">
    <xdr:from>
      <xdr:col>6</xdr:col>
      <xdr:colOff>143670</xdr:colOff>
      <xdr:row>27</xdr:row>
      <xdr:rowOff>122877</xdr:rowOff>
    </xdr:from>
    <xdr:to>
      <xdr:col>13</xdr:col>
      <xdr:colOff>275167</xdr:colOff>
      <xdr:row>48</xdr:row>
      <xdr:rowOff>31740</xdr:rowOff>
    </xdr:to>
    <xdr:pic>
      <xdr:nvPicPr>
        <xdr:cNvPr id="180232" name="Picture 8">
          <a:extLst>
            <a:ext uri="{FF2B5EF4-FFF2-40B4-BE49-F238E27FC236}">
              <a16:creationId xmlns:a16="http://schemas.microsoft.com/office/drawing/2014/main" id="{00000000-0008-0000-0B00-000008C002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15670" y="5234627"/>
          <a:ext cx="5465497" cy="3242613"/>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6</xdr:col>
          <xdr:colOff>352425</xdr:colOff>
          <xdr:row>84</xdr:row>
          <xdr:rowOff>95250</xdr:rowOff>
        </xdr:from>
        <xdr:to>
          <xdr:col>13</xdr:col>
          <xdr:colOff>657225</xdr:colOff>
          <xdr:row>100</xdr:row>
          <xdr:rowOff>47625</xdr:rowOff>
        </xdr:to>
        <xdr:sp macro="" textlink="">
          <xdr:nvSpPr>
            <xdr:cNvPr id="180228" name="Object 4" hidden="1">
              <a:extLst>
                <a:ext uri="{63B3BB69-23CF-44E3-9099-C40C66FF867C}">
                  <a14:compatExt spid="_x0000_s180228"/>
                </a:ext>
                <a:ext uri="{FF2B5EF4-FFF2-40B4-BE49-F238E27FC236}">
                  <a16:creationId xmlns:a16="http://schemas.microsoft.com/office/drawing/2014/main" id="{00000000-0008-0000-0B00-000004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60</xdr:row>
          <xdr:rowOff>85725</xdr:rowOff>
        </xdr:from>
        <xdr:to>
          <xdr:col>13</xdr:col>
          <xdr:colOff>657225</xdr:colOff>
          <xdr:row>70</xdr:row>
          <xdr:rowOff>123825</xdr:rowOff>
        </xdr:to>
        <xdr:sp macro="" textlink="">
          <xdr:nvSpPr>
            <xdr:cNvPr id="180229" name="Object 5" hidden="1">
              <a:extLst>
                <a:ext uri="{63B3BB69-23CF-44E3-9099-C40C66FF867C}">
                  <a14:compatExt spid="_x0000_s180229"/>
                </a:ext>
                <a:ext uri="{FF2B5EF4-FFF2-40B4-BE49-F238E27FC236}">
                  <a16:creationId xmlns:a16="http://schemas.microsoft.com/office/drawing/2014/main" id="{00000000-0008-0000-0B00-000005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73</xdr:row>
          <xdr:rowOff>28575</xdr:rowOff>
        </xdr:from>
        <xdr:to>
          <xdr:col>13</xdr:col>
          <xdr:colOff>657225</xdr:colOff>
          <xdr:row>83</xdr:row>
          <xdr:rowOff>66675</xdr:rowOff>
        </xdr:to>
        <xdr:sp macro="" textlink="">
          <xdr:nvSpPr>
            <xdr:cNvPr id="180230" name="Object 6" hidden="1">
              <a:extLst>
                <a:ext uri="{63B3BB69-23CF-44E3-9099-C40C66FF867C}">
                  <a14:compatExt spid="_x0000_s180230"/>
                </a:ext>
                <a:ext uri="{FF2B5EF4-FFF2-40B4-BE49-F238E27FC236}">
                  <a16:creationId xmlns:a16="http://schemas.microsoft.com/office/drawing/2014/main" id="{00000000-0008-0000-0B00-000006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28576</xdr:colOff>
      <xdr:row>0</xdr:row>
      <xdr:rowOff>38100</xdr:rowOff>
    </xdr:from>
    <xdr:to>
      <xdr:col>10</xdr:col>
      <xdr:colOff>523876</xdr:colOff>
      <xdr:row>28</xdr:row>
      <xdr:rowOff>152400</xdr:rowOff>
    </xdr:to>
    <xdr:sp macro="" textlink="">
      <xdr:nvSpPr>
        <xdr:cNvPr id="2" name="ZoneTexte 1">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28576" y="38100"/>
          <a:ext cx="8115300" cy="4648200"/>
        </a:xfrm>
        <a:prstGeom prst="rect">
          <a:avLst/>
        </a:prstGeom>
        <a:solidFill>
          <a:schemeClr val="lt1"/>
        </a:solidFill>
        <a:ln w="222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400" b="1"/>
            <a:t>Pour</a:t>
          </a:r>
          <a:r>
            <a:rPr lang="fr-CA" sz="1400" b="1" baseline="0"/>
            <a:t> plus d'informations ou pour donner vos commentaires sur cet outil, veuillez contacter : </a:t>
          </a:r>
        </a:p>
        <a:p>
          <a:endParaRPr lang="fr-CA" sz="1400" baseline="0"/>
        </a:p>
        <a:p>
          <a:r>
            <a:rPr lang="fr-CA" sz="1200" baseline="0"/>
            <a:t>Claude Villeneuve		</a:t>
          </a:r>
          <a:r>
            <a:rPr lang="fr-CA" sz="1200" baseline="0">
              <a:solidFill>
                <a:schemeClr val="dk1"/>
              </a:solidFill>
              <a:latin typeface="+mn-lt"/>
              <a:ea typeface="+mn-ea"/>
              <a:cs typeface="+mn-cs"/>
            </a:rPr>
            <a:t>Olivier Riffon			David Tremblay</a:t>
          </a:r>
          <a:endParaRPr lang="fr-CA" sz="1200"/>
        </a:p>
        <a:p>
          <a:pPr marL="0" marR="0" indent="0" defTabSz="914400" eaLnBrk="1" fontAlgn="auto" latinLnBrk="0" hangingPunct="1">
            <a:lnSpc>
              <a:spcPct val="100000"/>
            </a:lnSpc>
            <a:spcBef>
              <a:spcPts val="0"/>
            </a:spcBef>
            <a:spcAft>
              <a:spcPts val="0"/>
            </a:spcAft>
            <a:buClrTx/>
            <a:buSzTx/>
            <a:buFontTx/>
            <a:buNone/>
            <a:tabLst/>
            <a:defRPr/>
          </a:pPr>
          <a:r>
            <a:rPr lang="fr-CA" sz="1200"/>
            <a:t>418-545-5011</a:t>
          </a:r>
          <a:r>
            <a:rPr lang="fr-CA" sz="1200" baseline="0"/>
            <a:t> poste 5059		</a:t>
          </a:r>
          <a:r>
            <a:rPr lang="fr-CA" sz="1100" baseline="0">
              <a:solidFill>
                <a:schemeClr val="dk1"/>
              </a:solidFill>
              <a:latin typeface="+mn-lt"/>
              <a:ea typeface="+mn-ea"/>
              <a:cs typeface="+mn-cs"/>
            </a:rPr>
            <a:t>olivier_riffon@uqac.ca</a:t>
          </a:r>
          <a:r>
            <a:rPr lang="fr-CA" sz="1200" baseline="0">
              <a:solidFill>
                <a:schemeClr val="dk1"/>
              </a:solidFill>
              <a:latin typeface="+mn-lt"/>
              <a:ea typeface="+mn-ea"/>
              <a:cs typeface="+mn-cs"/>
            </a:rPr>
            <a:t>		</a:t>
          </a:r>
          <a:r>
            <a:rPr lang="fr-CA" sz="1100" baseline="0">
              <a:solidFill>
                <a:schemeClr val="dk1"/>
              </a:solidFill>
              <a:latin typeface="+mn-lt"/>
              <a:ea typeface="+mn-ea"/>
              <a:cs typeface="+mn-cs"/>
            </a:rPr>
            <a:t>david1_tremblay@uqac.ca</a:t>
          </a:r>
          <a:endParaRPr lang="fr-CA" sz="1200"/>
        </a:p>
        <a:p>
          <a:pPr marL="0" marR="0" indent="0" defTabSz="914400" eaLnBrk="1" fontAlgn="auto" latinLnBrk="0" hangingPunct="1">
            <a:lnSpc>
              <a:spcPct val="100000"/>
            </a:lnSpc>
            <a:spcBef>
              <a:spcPts val="0"/>
            </a:spcBef>
            <a:spcAft>
              <a:spcPts val="0"/>
            </a:spcAft>
            <a:buClrTx/>
            <a:buSzTx/>
            <a:buFontTx/>
            <a:buNone/>
            <a:tabLst/>
            <a:defRPr/>
          </a:pPr>
          <a:r>
            <a:rPr lang="fr-CA" sz="1200" baseline="0"/>
            <a:t>claude_villeneuve@uqac.ca		</a:t>
          </a:r>
          <a:r>
            <a:rPr lang="fr-CA" sz="1200" baseline="0">
              <a:solidFill>
                <a:schemeClr val="dk1"/>
              </a:solidFill>
              <a:latin typeface="+mn-lt"/>
              <a:ea typeface="+mn-ea"/>
              <a:cs typeface="+mn-cs"/>
            </a:rPr>
            <a:t>		</a:t>
          </a:r>
          <a:endParaRPr lang="fr-CA" sz="1200">
            <a:solidFill>
              <a:schemeClr val="dk1"/>
            </a:solidFill>
            <a:latin typeface="+mn-lt"/>
            <a:ea typeface="+mn-ea"/>
            <a:cs typeface="+mn-cs"/>
          </a:endParaRPr>
        </a:p>
        <a:p>
          <a:endParaRPr lang="fr-CA" sz="1400" baseline="0"/>
        </a:p>
        <a:p>
          <a:r>
            <a:rPr lang="fr-CA" sz="1400" b="1" baseline="0"/>
            <a:t>Le guide d'utilisation qui accompagne la grille d'analyse est disponible sur le site internet suivant : </a:t>
          </a:r>
        </a:p>
        <a:p>
          <a:r>
            <a:rPr lang="fr-CA" sz="1400" b="1" u="sng">
              <a:solidFill>
                <a:schemeClr val="accent1"/>
              </a:solidFill>
              <a:latin typeface="+mn-lt"/>
              <a:ea typeface="+mn-ea"/>
              <a:cs typeface="+mn-cs"/>
            </a:rPr>
            <a:t>http://ecoconseil.uqac.ca/outils/</a:t>
          </a:r>
        </a:p>
        <a:p>
          <a:endParaRPr lang="fr-CA" sz="1200" baseline="0"/>
        </a:p>
        <a:p>
          <a:r>
            <a:rPr lang="fr-CA" sz="1400" b="1" baseline="0"/>
            <a:t>Pour toute question relative à la Chaire de recherche ou d'intervention en éco-conseil, ou aux formations universitaires en éco-conseil,veuillez les coordonnées pour nous joindre : </a:t>
          </a:r>
        </a:p>
        <a:p>
          <a:pPr algn="l"/>
          <a:endParaRPr lang="fr-CA" sz="1200" baseline="0"/>
        </a:p>
        <a:p>
          <a:pPr algn="l"/>
          <a:r>
            <a:rPr lang="fr-CA" sz="1200" baseline="0"/>
            <a:t>Chaire de recherche et d'intervention en éco-conseil</a:t>
          </a:r>
        </a:p>
        <a:p>
          <a:pPr algn="l"/>
          <a:r>
            <a:rPr lang="fr-CA" sz="1200" baseline="0"/>
            <a:t>Département des Sciences Fondamentales</a:t>
          </a:r>
        </a:p>
        <a:p>
          <a:pPr algn="l"/>
          <a:r>
            <a:rPr lang="fr-CA" sz="1200" baseline="0"/>
            <a:t>Université du Québec à Chicoutimi</a:t>
          </a:r>
        </a:p>
        <a:p>
          <a:pPr algn="l"/>
          <a:r>
            <a:rPr lang="fr-CA" sz="1200" baseline="0"/>
            <a:t>555 boul. de l'Université</a:t>
          </a:r>
        </a:p>
        <a:p>
          <a:pPr algn="l"/>
          <a:r>
            <a:rPr lang="fr-CA" sz="1200" baseline="0"/>
            <a:t>Chicoutimi, Qc</a:t>
          </a:r>
        </a:p>
        <a:p>
          <a:pPr algn="l"/>
          <a:r>
            <a:rPr lang="fr-CA" sz="1200" baseline="0"/>
            <a:t>G7H 2B1</a:t>
          </a:r>
        </a:p>
        <a:p>
          <a:pPr algn="l"/>
          <a:endParaRPr lang="fr-CA" sz="1200" baseline="0"/>
        </a:p>
        <a:p>
          <a:pPr algn="l"/>
          <a:r>
            <a:rPr lang="fr-CA" sz="1200" baseline="0"/>
            <a:t>418-545-5011 poste 2468</a:t>
          </a:r>
        </a:p>
        <a:p>
          <a:endParaRPr lang="fr-CA" sz="1400" baseline="0"/>
        </a:p>
      </xdr:txBody>
    </xdr:sp>
    <xdr:clientData/>
  </xdr:twoCellAnchor>
  <xdr:twoCellAnchor>
    <xdr:from>
      <xdr:col>6</xdr:col>
      <xdr:colOff>333375</xdr:colOff>
      <xdr:row>16</xdr:row>
      <xdr:rowOff>38100</xdr:rowOff>
    </xdr:from>
    <xdr:to>
      <xdr:col>10</xdr:col>
      <xdr:colOff>428625</xdr:colOff>
      <xdr:row>28</xdr:row>
      <xdr:rowOff>38100</xdr:rowOff>
    </xdr:to>
    <xdr:pic>
      <xdr:nvPicPr>
        <xdr:cNvPr id="180309" name="Picture 1" descr="Logo_eco-conseil_coul">
          <a:extLst>
            <a:ext uri="{FF2B5EF4-FFF2-40B4-BE49-F238E27FC236}">
              <a16:creationId xmlns:a16="http://schemas.microsoft.com/office/drawing/2014/main" id="{00000000-0008-0000-0D00-000055C002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905375" y="2628900"/>
          <a:ext cx="3143250" cy="1943100"/>
        </a:xfrm>
        <a:prstGeom prst="rect">
          <a:avLst/>
        </a:prstGeom>
        <a:noFill/>
        <a:ln w="3175">
          <a:solidFill>
            <a:srgbClr val="000000"/>
          </a:solid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47625</xdr:rowOff>
    </xdr:from>
    <xdr:to>
      <xdr:col>8</xdr:col>
      <xdr:colOff>257175</xdr:colOff>
      <xdr:row>15</xdr:row>
      <xdr:rowOff>38100</xdr:rowOff>
    </xdr:to>
    <xdr:sp macro="" textlink="">
      <xdr:nvSpPr>
        <xdr:cNvPr id="2" name="ZoneTexte 1">
          <a:extLst>
            <a:ext uri="{FF2B5EF4-FFF2-40B4-BE49-F238E27FC236}">
              <a16:creationId xmlns:a16="http://schemas.microsoft.com/office/drawing/2014/main" id="{00000000-0008-0000-0E00-000002000000}"/>
            </a:ext>
          </a:extLst>
        </xdr:cNvPr>
        <xdr:cNvSpPr txBox="1"/>
      </xdr:nvSpPr>
      <xdr:spPr>
        <a:xfrm>
          <a:off x="47625" y="47625"/>
          <a:ext cx="6305550" cy="2419350"/>
        </a:xfrm>
        <a:prstGeom prst="rect">
          <a:avLst/>
        </a:prstGeom>
        <a:solidFill>
          <a:schemeClr val="lt1"/>
        </a:solidFill>
        <a:ln w="222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300" b="1">
              <a:solidFill>
                <a:schemeClr val="dk1"/>
              </a:solidFill>
              <a:latin typeface="+mn-lt"/>
              <a:ea typeface="+mn-ea"/>
              <a:cs typeface="+mn-cs"/>
            </a:rPr>
            <a:t>Citer</a:t>
          </a:r>
          <a:r>
            <a:rPr lang="fr-CA" sz="1300" b="1" baseline="0">
              <a:solidFill>
                <a:schemeClr val="dk1"/>
              </a:solidFill>
              <a:latin typeface="+mn-lt"/>
              <a:ea typeface="+mn-ea"/>
              <a:cs typeface="+mn-cs"/>
            </a:rPr>
            <a:t> la grille d'analyse</a:t>
          </a:r>
        </a:p>
        <a:p>
          <a:endParaRPr lang="fr-CA" sz="1100" b="1" baseline="0">
            <a:solidFill>
              <a:schemeClr val="dk1"/>
            </a:solidFill>
            <a:latin typeface="+mn-lt"/>
            <a:ea typeface="+mn-ea"/>
            <a:cs typeface="+mn-cs"/>
          </a:endParaRPr>
        </a:p>
        <a:p>
          <a:r>
            <a:rPr lang="fr-CA" sz="1100">
              <a:solidFill>
                <a:schemeClr val="dk1"/>
              </a:solidFill>
              <a:latin typeface="+mn-lt"/>
              <a:ea typeface="+mn-ea"/>
              <a:cs typeface="+mn-cs"/>
            </a:rPr>
            <a:t>Le contenu de la grille d'analyse</a:t>
          </a:r>
          <a:r>
            <a:rPr lang="fr-CA" sz="1100" baseline="0">
              <a:solidFill>
                <a:schemeClr val="dk1"/>
              </a:solidFill>
              <a:latin typeface="+mn-lt"/>
              <a:ea typeface="+mn-ea"/>
              <a:cs typeface="+mn-cs"/>
            </a:rPr>
            <a:t> de la Chaire en éco-conseil</a:t>
          </a:r>
          <a:r>
            <a:rPr lang="fr-CA" sz="1100">
              <a:solidFill>
                <a:schemeClr val="dk1"/>
              </a:solidFill>
              <a:latin typeface="+mn-lt"/>
              <a:ea typeface="+mn-ea"/>
              <a:cs typeface="+mn-cs"/>
            </a:rPr>
            <a:t>, bien qu'appartenant à ses auteurs, s'est alimenté du travail de nombreux professionnels,bénévoles et étudiants universitaires.</a:t>
          </a:r>
        </a:p>
        <a:p>
          <a:endParaRPr lang="fr-CA" sz="1100">
            <a:solidFill>
              <a:schemeClr val="dk1"/>
            </a:solidFill>
            <a:latin typeface="+mn-lt"/>
            <a:ea typeface="+mn-ea"/>
            <a:cs typeface="+mn-cs"/>
          </a:endParaRPr>
        </a:p>
        <a:p>
          <a:r>
            <a:rPr lang="fr-CA" sz="1100">
              <a:solidFill>
                <a:schemeClr val="dk1"/>
              </a:solidFill>
              <a:latin typeface="+mn-lt"/>
              <a:ea typeface="+mn-ea"/>
              <a:cs typeface="+mn-cs"/>
            </a:rPr>
            <a:t>Il ne saurait être question d'en restreindre la circulation. On pourra donc se la procurer en entier sur le réseau Internet à l'adresse </a:t>
          </a:r>
          <a:r>
            <a:rPr lang="fr-CA" sz="1100" b="1">
              <a:solidFill>
                <a:schemeClr val="accent1"/>
              </a:solidFill>
              <a:effectLst/>
              <a:latin typeface="+mn-lt"/>
              <a:ea typeface="+mn-ea"/>
              <a:cs typeface="+mn-cs"/>
            </a:rPr>
            <a:t>http://ecoconseil.uqac.ca/outils/</a:t>
          </a:r>
          <a:r>
            <a:rPr lang="fr-CA" sz="1100" b="0">
              <a:solidFill>
                <a:sysClr val="windowText" lastClr="000000"/>
              </a:solidFill>
              <a:effectLst/>
              <a:latin typeface="+mn-lt"/>
              <a:ea typeface="+mn-ea"/>
              <a:cs typeface="+mn-cs"/>
            </a:rPr>
            <a:t>.</a:t>
          </a:r>
          <a:endParaRPr lang="fr-CA" sz="1100" b="0" u="sng">
            <a:solidFill>
              <a:sysClr val="windowText" lastClr="000000"/>
            </a:solidFill>
            <a:latin typeface="+mn-lt"/>
            <a:ea typeface="+mn-ea"/>
            <a:cs typeface="+mn-cs"/>
          </a:endParaRPr>
        </a:p>
        <a:p>
          <a:endParaRPr lang="fr-CA" sz="1100">
            <a:solidFill>
              <a:schemeClr val="dk1"/>
            </a:solidFill>
            <a:latin typeface="+mn-lt"/>
            <a:ea typeface="+mn-ea"/>
            <a:cs typeface="+mn-cs"/>
          </a:endParaRPr>
        </a:p>
        <a:p>
          <a:r>
            <a:rPr lang="fr-CA" sz="1100">
              <a:solidFill>
                <a:schemeClr val="dk1"/>
              </a:solidFill>
              <a:latin typeface="+mn-lt"/>
              <a:ea typeface="+mn-ea"/>
              <a:cs typeface="+mn-cs"/>
            </a:rPr>
            <a:t>Toute personne qui désire utiliser la grille aux fins d'analyse</a:t>
          </a:r>
          <a:r>
            <a:rPr lang="fr-CA" sz="1100" baseline="0">
              <a:solidFill>
                <a:schemeClr val="dk1"/>
              </a:solidFill>
              <a:latin typeface="+mn-lt"/>
              <a:ea typeface="+mn-ea"/>
              <a:cs typeface="+mn-cs"/>
            </a:rPr>
            <a:t> </a:t>
          </a:r>
          <a:r>
            <a:rPr lang="fr-CA" sz="1100">
              <a:solidFill>
                <a:schemeClr val="dk1"/>
              </a:solidFill>
              <a:latin typeface="+mn-lt"/>
              <a:ea typeface="+mn-ea"/>
              <a:cs typeface="+mn-cs"/>
            </a:rPr>
            <a:t>pourra le faire à la condition de citer la source :</a:t>
          </a:r>
        </a:p>
        <a:p>
          <a:endParaRPr lang="fr-CA" sz="1100" b="1">
            <a:solidFill>
              <a:schemeClr val="dk1"/>
            </a:solidFill>
            <a:latin typeface="+mn-lt"/>
            <a:ea typeface="+mn-ea"/>
            <a:cs typeface="+mn-cs"/>
          </a:endParaRPr>
        </a:p>
        <a:p>
          <a:r>
            <a:rPr lang="fr-CA" sz="1100" b="1">
              <a:solidFill>
                <a:schemeClr val="dk1"/>
              </a:solidFill>
              <a:effectLst/>
              <a:latin typeface="+mn-lt"/>
              <a:ea typeface="+mn-ea"/>
              <a:cs typeface="+mn-cs"/>
            </a:rPr>
            <a:t>Villeneuve, C., Riffon, O. et Tremblay, D. (2016). Comment réaliser une analyse de développement durable? Grille d’analyse de développement durable (GADD) de la Chaire en éco-conseil. Département des sciences fondamentales, Université du Québec à Chicoutimi, en partenariat avec l'OIF/IFDD.</a:t>
          </a:r>
          <a:endParaRPr lang="fr-CA">
            <a:effectLst/>
          </a:endParaRPr>
        </a:p>
      </xdr:txBody>
    </xdr:sp>
    <xdr:clientData/>
  </xdr:twoCellAnchor>
  <xdr:twoCellAnchor>
    <xdr:from>
      <xdr:col>0</xdr:col>
      <xdr:colOff>38100</xdr:colOff>
      <xdr:row>15</xdr:row>
      <xdr:rowOff>85724</xdr:rowOff>
    </xdr:from>
    <xdr:to>
      <xdr:col>8</xdr:col>
      <xdr:colOff>247650</xdr:colOff>
      <xdr:row>31</xdr:row>
      <xdr:rowOff>38099</xdr:rowOff>
    </xdr:to>
    <xdr:sp macro="" textlink="">
      <xdr:nvSpPr>
        <xdr:cNvPr id="3" name="ZoneTexte 2">
          <a:extLst>
            <a:ext uri="{FF2B5EF4-FFF2-40B4-BE49-F238E27FC236}">
              <a16:creationId xmlns:a16="http://schemas.microsoft.com/office/drawing/2014/main" id="{00000000-0008-0000-0E00-000003000000}"/>
            </a:ext>
          </a:extLst>
        </xdr:cNvPr>
        <xdr:cNvSpPr txBox="1"/>
      </xdr:nvSpPr>
      <xdr:spPr>
        <a:xfrm>
          <a:off x="38100" y="2514599"/>
          <a:ext cx="6305550" cy="2543175"/>
        </a:xfrm>
        <a:prstGeom prst="rect">
          <a:avLst/>
        </a:prstGeom>
        <a:solidFill>
          <a:schemeClr val="lt1"/>
        </a:solidFill>
        <a:ln w="222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CA" sz="1300" b="1">
              <a:solidFill>
                <a:schemeClr val="dk1"/>
              </a:solidFill>
              <a:latin typeface="+mn-lt"/>
              <a:ea typeface="+mn-ea"/>
              <a:cs typeface="+mn-cs"/>
            </a:rPr>
            <a:t>Citer</a:t>
          </a:r>
          <a:r>
            <a:rPr lang="fr-CA" sz="1300" b="1" baseline="0">
              <a:solidFill>
                <a:schemeClr val="dk1"/>
              </a:solidFill>
              <a:latin typeface="+mn-lt"/>
              <a:ea typeface="+mn-ea"/>
              <a:cs typeface="+mn-cs"/>
            </a:rPr>
            <a:t> le guide d'accompagnement</a:t>
          </a:r>
          <a:endParaRPr lang="fr-CA" sz="1300" b="1">
            <a:solidFill>
              <a:schemeClr val="dk1"/>
            </a:solidFill>
            <a:latin typeface="+mn-lt"/>
            <a:ea typeface="+mn-ea"/>
            <a:cs typeface="+mn-cs"/>
          </a:endParaRPr>
        </a:p>
        <a:p>
          <a:endParaRPr lang="fr-CA" sz="1100">
            <a:solidFill>
              <a:schemeClr val="dk1"/>
            </a:solidFill>
            <a:latin typeface="+mn-lt"/>
            <a:ea typeface="+mn-ea"/>
            <a:cs typeface="+mn-cs"/>
          </a:endParaRPr>
        </a:p>
        <a:p>
          <a:r>
            <a:rPr lang="fr-CA" sz="1100">
              <a:solidFill>
                <a:schemeClr val="dk1"/>
              </a:solidFill>
              <a:latin typeface="+mn-lt"/>
              <a:ea typeface="+mn-ea"/>
              <a:cs typeface="+mn-cs"/>
            </a:rPr>
            <a:t>Le contenu du guide d'accompagnement, bien qu'appartenant à ses auteurs, s'est également alimenté du travail de nombreux professionnels,bénévoles et étudiants universitaires.</a:t>
          </a:r>
          <a:endParaRPr lang="fr-CA"/>
        </a:p>
        <a:p>
          <a:endParaRPr lang="fr-CA" sz="1100">
            <a:solidFill>
              <a:schemeClr val="dk1"/>
            </a:solidFill>
            <a:latin typeface="+mn-lt"/>
            <a:ea typeface="+mn-ea"/>
            <a:cs typeface="+mn-cs"/>
          </a:endParaRPr>
        </a:p>
        <a:p>
          <a:r>
            <a:rPr lang="fr-CA" sz="1100">
              <a:solidFill>
                <a:schemeClr val="dk1"/>
              </a:solidFill>
              <a:latin typeface="+mn-lt"/>
              <a:ea typeface="+mn-ea"/>
              <a:cs typeface="+mn-cs"/>
            </a:rPr>
            <a:t>Il ne saurait être question d'en restreindre la circulation. On pourra donc se le procurer en entier sur le réseau Internet à l'adresse </a:t>
          </a:r>
          <a:r>
            <a:rPr lang="fr-CA" sz="1100" b="1" u="none">
              <a:solidFill>
                <a:schemeClr val="accent1"/>
              </a:solidFill>
              <a:latin typeface="+mn-lt"/>
              <a:ea typeface="+mn-ea"/>
              <a:cs typeface="+mn-cs"/>
            </a:rPr>
            <a:t>http://ecoconseil.uqac.ca/outils </a:t>
          </a:r>
          <a:r>
            <a:rPr lang="fr-CA" sz="1100" b="0" u="none">
              <a:solidFill>
                <a:sysClr val="windowText" lastClr="000000"/>
              </a:solidFill>
              <a:latin typeface="+mn-lt"/>
              <a:ea typeface="+mn-ea"/>
              <a:cs typeface="+mn-cs"/>
            </a:rPr>
            <a:t>.</a:t>
          </a:r>
          <a:endParaRPr lang="fr-CA" b="0" u="none">
            <a:solidFill>
              <a:sysClr val="windowText" lastClr="000000"/>
            </a:solidFill>
          </a:endParaRPr>
        </a:p>
        <a:p>
          <a:endParaRPr lang="fr-CA" sz="1100">
            <a:solidFill>
              <a:schemeClr val="dk1"/>
            </a:solidFill>
            <a:latin typeface="+mn-lt"/>
            <a:ea typeface="+mn-ea"/>
            <a:cs typeface="+mn-cs"/>
          </a:endParaRPr>
        </a:p>
        <a:p>
          <a:r>
            <a:rPr lang="fr-CA" sz="1100">
              <a:solidFill>
                <a:schemeClr val="dk1"/>
              </a:solidFill>
              <a:latin typeface="+mn-lt"/>
              <a:ea typeface="+mn-ea"/>
              <a:cs typeface="+mn-cs"/>
            </a:rPr>
            <a:t>Toute personne qui désire utiliser la méthode d'analyse décrite dans ce texte pourra le faire à la condition de citer la source :</a:t>
          </a:r>
          <a:endParaRPr lang="fr-CA"/>
        </a:p>
        <a:p>
          <a:r>
            <a:rPr lang="fr-CA" sz="1100" b="1">
              <a:solidFill>
                <a:schemeClr val="dk1"/>
              </a:solidFill>
              <a:latin typeface="+mn-lt"/>
              <a:ea typeface="+mn-ea"/>
              <a:cs typeface="+mn-cs"/>
            </a:rPr>
            <a:t> </a:t>
          </a:r>
        </a:p>
        <a:p>
          <a:r>
            <a:rPr lang="fr-CA" sz="1100" b="1">
              <a:solidFill>
                <a:schemeClr val="dk1"/>
              </a:solidFill>
              <a:effectLst/>
              <a:latin typeface="+mn-lt"/>
              <a:ea typeface="+mn-ea"/>
              <a:cs typeface="+mn-cs"/>
            </a:rPr>
            <a:t>Villeneuve, C., Riffon, O., Tremblay, D. (2016). Comment réaliser une analyse de développement durable? Guide d’utilisation de la Grille d’analyse de développement durable. Département des sciences fondamentales, Université du Québec à Chicoutimi, en partenariat avec l'OIF/IFDD.</a:t>
          </a:r>
          <a:endParaRPr lang="fr-CA">
            <a:effectLst/>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package" Target="../embeddings/Microsoft_Word_Document2.docx"/><Relationship Id="rId3" Type="http://schemas.openxmlformats.org/officeDocument/2006/relationships/vmlDrawing" Target="../drawings/vmlDrawing7.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 Id="rId9" Type="http://schemas.openxmlformats.org/officeDocument/2006/relationships/image" Target="../media/image3.emf"/></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I1:I19"/>
  <sheetViews>
    <sheetView workbookViewId="0"/>
  </sheetViews>
  <sheetFormatPr baseColWidth="10" defaultColWidth="11.42578125" defaultRowHeight="12.75" x14ac:dyDescent="0.2"/>
  <sheetData>
    <row r="1" spans="9:9" ht="19.5" x14ac:dyDescent="0.4">
      <c r="I1" s="21"/>
    </row>
    <row r="2" spans="9:9" ht="19.5" x14ac:dyDescent="0.4">
      <c r="I2" s="17"/>
    </row>
    <row r="3" spans="9:9" ht="19.5" x14ac:dyDescent="0.4">
      <c r="I3" s="17"/>
    </row>
    <row r="4" spans="9:9" ht="19.5" x14ac:dyDescent="0.4">
      <c r="I4" s="17"/>
    </row>
    <row r="5" spans="9:9" ht="19.5" x14ac:dyDescent="0.4">
      <c r="I5" s="17"/>
    </row>
    <row r="6" spans="9:9" ht="19.5" x14ac:dyDescent="0.4">
      <c r="I6" s="17"/>
    </row>
    <row r="7" spans="9:9" ht="19.5" x14ac:dyDescent="0.4">
      <c r="I7" s="17"/>
    </row>
    <row r="8" spans="9:9" ht="19.5" x14ac:dyDescent="0.4">
      <c r="I8" s="17"/>
    </row>
    <row r="9" spans="9:9" ht="19.5" x14ac:dyDescent="0.4">
      <c r="I9" s="17"/>
    </row>
    <row r="10" spans="9:9" ht="19.5" x14ac:dyDescent="0.4">
      <c r="I10" s="17"/>
    </row>
    <row r="11" spans="9:9" ht="19.5" x14ac:dyDescent="0.4">
      <c r="I11" s="21"/>
    </row>
    <row r="12" spans="9:9" ht="19.5" x14ac:dyDescent="0.4">
      <c r="I12" s="17"/>
    </row>
    <row r="13" spans="9:9" ht="19.5" x14ac:dyDescent="0.4">
      <c r="I13" s="21"/>
    </row>
    <row r="14" spans="9:9" ht="19.5" x14ac:dyDescent="0.4">
      <c r="I14" s="17"/>
    </row>
    <row r="15" spans="9:9" ht="19.5" x14ac:dyDescent="0.4">
      <c r="I15" s="17"/>
    </row>
    <row r="16" spans="9:9" ht="19.5" x14ac:dyDescent="0.4">
      <c r="I16" s="17"/>
    </row>
    <row r="17" spans="9:9" ht="19.5" x14ac:dyDescent="0.4">
      <c r="I17" s="17"/>
    </row>
    <row r="18" spans="9:9" ht="19.5" x14ac:dyDescent="0.4">
      <c r="I18" s="17"/>
    </row>
    <row r="19" spans="9:9" ht="19.5" x14ac:dyDescent="0.4">
      <c r="I19" s="17"/>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pageSetUpPr fitToPage="1"/>
  </sheetPr>
  <dimension ref="B1:W79"/>
  <sheetViews>
    <sheetView showGridLines="0" zoomScale="70" zoomScaleNormal="70" workbookViewId="0">
      <pane xSplit="4" ySplit="5" topLeftCell="E38" activePane="bottomRight" state="frozen"/>
      <selection pane="topRight" activeCell="E1" sqref="E1"/>
      <selection pane="bottomLeft" activeCell="A6" sqref="A6"/>
      <selection pane="bottomRight" activeCell="E53" sqref="E53"/>
    </sheetView>
  </sheetViews>
  <sheetFormatPr baseColWidth="10" defaultColWidth="10.85546875" defaultRowHeight="14.25" x14ac:dyDescent="0.2"/>
  <cols>
    <col min="1" max="1" width="1.7109375" style="25" customWidth="1"/>
    <col min="2" max="2" width="4.7109375" style="22" customWidth="1"/>
    <col min="3" max="3" width="4.7109375" style="23" customWidth="1"/>
    <col min="4" max="4" width="50.7109375" style="24" customWidth="1"/>
    <col min="5" max="5" width="12.7109375" style="25" customWidth="1"/>
    <col min="6" max="6" width="60.7109375" style="25" customWidth="1"/>
    <col min="7" max="7" width="12.7109375" style="25" customWidth="1"/>
    <col min="8" max="9" width="50.7109375" style="25" customWidth="1"/>
    <col min="10" max="10" width="22.85546875" style="25" customWidth="1"/>
    <col min="11" max="13" width="6.7109375" style="25" customWidth="1"/>
    <col min="14" max="14" width="11.42578125" style="25" customWidth="1"/>
    <col min="15" max="15" width="15.5703125" style="25" customWidth="1"/>
    <col min="16" max="21" width="5.28515625" style="25" hidden="1" customWidth="1"/>
    <col min="22" max="22" width="8.28515625" style="25" hidden="1" customWidth="1"/>
    <col min="23" max="23" width="10.85546875" style="25" hidden="1" customWidth="1"/>
    <col min="24" max="16384" width="10.85546875" style="25"/>
  </cols>
  <sheetData>
    <row r="1" spans="2:23" ht="9" customHeight="1" thickBot="1" x14ac:dyDescent="0.25"/>
    <row r="2" spans="2:23" ht="30" customHeight="1" x14ac:dyDescent="0.2">
      <c r="B2" s="559" t="s">
        <v>257</v>
      </c>
      <c r="C2" s="560"/>
      <c r="D2" s="560"/>
      <c r="E2" s="560"/>
      <c r="F2" s="560"/>
      <c r="G2" s="560"/>
      <c r="H2" s="560"/>
      <c r="I2" s="261"/>
      <c r="J2" s="261"/>
      <c r="K2" s="261"/>
      <c r="L2" s="261"/>
      <c r="M2" s="261"/>
      <c r="N2" s="261"/>
      <c r="O2" s="262"/>
      <c r="P2" s="545"/>
      <c r="Q2" s="546"/>
      <c r="R2" s="546"/>
      <c r="S2" s="546"/>
      <c r="T2" s="547"/>
      <c r="U2" s="545"/>
      <c r="V2" s="546"/>
      <c r="W2" s="546"/>
    </row>
    <row r="3" spans="2:23" ht="30" customHeight="1" thickBot="1" x14ac:dyDescent="0.25">
      <c r="B3" s="561"/>
      <c r="C3" s="562"/>
      <c r="D3" s="562"/>
      <c r="E3" s="562"/>
      <c r="F3" s="562"/>
      <c r="G3" s="562"/>
      <c r="H3" s="562"/>
      <c r="I3" s="264"/>
      <c r="J3" s="264"/>
      <c r="K3" s="264"/>
      <c r="L3" s="264"/>
      <c r="M3" s="264"/>
      <c r="N3" s="264"/>
      <c r="O3" s="265"/>
      <c r="P3" s="548"/>
      <c r="Q3" s="549"/>
      <c r="R3" s="549"/>
      <c r="S3" s="549"/>
      <c r="T3" s="550"/>
      <c r="U3" s="548"/>
      <c r="V3" s="549"/>
      <c r="W3" s="549"/>
    </row>
    <row r="4" spans="2:23" ht="21.95" customHeight="1" thickBot="1" x14ac:dyDescent="0.25">
      <c r="B4" s="263"/>
      <c r="C4" s="264"/>
      <c r="D4" s="266"/>
      <c r="E4" s="266"/>
      <c r="F4" s="266"/>
      <c r="G4" s="266"/>
      <c r="H4" s="266"/>
      <c r="I4" s="266"/>
      <c r="J4" s="267"/>
      <c r="K4" s="551" t="s">
        <v>95</v>
      </c>
      <c r="L4" s="552"/>
      <c r="M4" s="552"/>
      <c r="N4" s="552"/>
      <c r="O4" s="553"/>
      <c r="P4" s="387"/>
      <c r="Q4" s="388"/>
      <c r="R4" s="388"/>
      <c r="S4" s="388"/>
      <c r="T4" s="389"/>
      <c r="U4" s="545"/>
      <c r="V4" s="546"/>
      <c r="W4" s="546"/>
    </row>
    <row r="5" spans="2:23" s="33" customFormat="1" ht="83.25" customHeight="1" thickBot="1" x14ac:dyDescent="0.25">
      <c r="B5" s="554" t="s">
        <v>38</v>
      </c>
      <c r="C5" s="555"/>
      <c r="D5" s="556"/>
      <c r="E5" s="301" t="s">
        <v>71</v>
      </c>
      <c r="F5" s="302" t="s">
        <v>103</v>
      </c>
      <c r="G5" s="301" t="s">
        <v>72</v>
      </c>
      <c r="H5" s="302" t="s">
        <v>417</v>
      </c>
      <c r="I5" s="302" t="s">
        <v>0</v>
      </c>
      <c r="J5" s="302" t="s">
        <v>64</v>
      </c>
      <c r="K5" s="268" t="s">
        <v>77</v>
      </c>
      <c r="L5" s="268" t="s">
        <v>78</v>
      </c>
      <c r="M5" s="268" t="s">
        <v>79</v>
      </c>
      <c r="N5" s="269" t="s">
        <v>96</v>
      </c>
      <c r="O5" s="269" t="s">
        <v>80</v>
      </c>
      <c r="P5" s="268" t="s">
        <v>9</v>
      </c>
      <c r="Q5" s="268" t="s">
        <v>10</v>
      </c>
      <c r="R5" s="268" t="s">
        <v>11</v>
      </c>
      <c r="S5" s="268" t="s">
        <v>12</v>
      </c>
      <c r="T5" s="268" t="s">
        <v>13</v>
      </c>
      <c r="U5" s="268" t="s">
        <v>76</v>
      </c>
      <c r="V5" s="268" t="s">
        <v>81</v>
      </c>
      <c r="W5" s="269" t="s">
        <v>82</v>
      </c>
    </row>
    <row r="6" spans="2:23" s="34" customFormat="1" ht="30" customHeight="1" thickBot="1" x14ac:dyDescent="0.25">
      <c r="B6" s="155">
        <v>1</v>
      </c>
      <c r="C6" s="156" t="s">
        <v>258</v>
      </c>
      <c r="D6" s="156"/>
      <c r="E6" s="72"/>
      <c r="F6" s="72"/>
      <c r="G6" s="72"/>
      <c r="H6" s="72"/>
      <c r="I6" s="72"/>
      <c r="J6" s="407"/>
      <c r="K6" s="420"/>
      <c r="L6" s="420"/>
      <c r="M6" s="420"/>
      <c r="N6" s="420"/>
      <c r="O6" s="421"/>
      <c r="P6" s="419"/>
      <c r="Q6" s="420"/>
      <c r="R6" s="420"/>
      <c r="S6" s="420"/>
      <c r="T6" s="420"/>
      <c r="U6" s="420"/>
      <c r="V6" s="420"/>
      <c r="W6" s="421"/>
    </row>
    <row r="7" spans="2:23" s="33" customFormat="1" ht="42" customHeight="1" x14ac:dyDescent="0.2">
      <c r="B7" s="529" t="s">
        <v>21</v>
      </c>
      <c r="C7" s="530"/>
      <c r="D7" s="303" t="s">
        <v>259</v>
      </c>
      <c r="E7" s="304"/>
      <c r="F7" s="280"/>
      <c r="G7" s="305"/>
      <c r="H7" s="280"/>
      <c r="I7" s="209"/>
      <c r="J7" s="36" t="str">
        <f>IF(U7&lt;101," ",IF(U7&lt;161,"Enjeux long terme",IF(U7&lt;202,"Non prioritaire",IF(U7&lt;222,"Réagir",IF(U7&lt;262,"Agir",IF(U7&lt;303,"Conforter",IF(U7&lt;343,"Réagir",IF(U7&lt;363,"Agir",IF(U7&lt;404,"Conforter")))))))))</f>
        <v xml:space="preserve"> </v>
      </c>
      <c r="K7" s="112"/>
      <c r="L7" s="113"/>
      <c r="M7" s="113"/>
      <c r="N7" s="114" t="e">
        <f>IF(V7&lt;1.5,"Très bien",IF(V7&lt;2.5,"Bien",IF(V7&lt;3.5,"Passable",IF(V7&lt;4.01,"Faible"))))</f>
        <v>#DIV/0!</v>
      </c>
      <c r="O7" s="115" t="e">
        <f>IF(W7&lt;103.4,"Faible",IF(W7&lt;104.4,"Moyennement élevé",IF(W7&lt;105.1,"Élevé",IF(W7&lt;203.4,"Faible",IF(W7&lt;204.4,"Moyennement élevé",IF(W7&lt;205.4,"Élevé",IF(W7&lt;206.1,"Très élevé",IF(W7&lt;304.4,"Faible",IF(W7&lt;305.4,"Moyennement élevé",IF(W7&lt;307.1,"Très élevé"))))))))))</f>
        <v>#DIV/0!</v>
      </c>
      <c r="P7" s="40">
        <f>$E7*G7/100</f>
        <v>0</v>
      </c>
      <c r="Q7" s="41" t="e">
        <f>$E7*#REF!/100</f>
        <v>#REF!</v>
      </c>
      <c r="R7" s="41" t="e">
        <f>$E7*#REF!/100</f>
        <v>#REF!</v>
      </c>
      <c r="S7" s="41" t="e">
        <f>$E7*#REF!/100</f>
        <v>#REF!</v>
      </c>
      <c r="T7" s="42" t="e">
        <f>$E7*#REF!/100</f>
        <v>#REF!</v>
      </c>
      <c r="U7" s="176">
        <f>IF(G7="",0,((E7*101)+G7))</f>
        <v>0</v>
      </c>
      <c r="V7" s="382" t="e">
        <f>AVERAGE(K7:M7)</f>
        <v>#DIV/0!</v>
      </c>
      <c r="W7" s="382" t="e">
        <f>(E7*101)+V7</f>
        <v>#DIV/0!</v>
      </c>
    </row>
    <row r="8" spans="2:23" ht="42" customHeight="1" x14ac:dyDescent="0.2">
      <c r="B8" s="521" t="s">
        <v>22</v>
      </c>
      <c r="C8" s="522"/>
      <c r="D8" s="281" t="s">
        <v>260</v>
      </c>
      <c r="E8" s="82"/>
      <c r="F8" s="86"/>
      <c r="G8" s="84"/>
      <c r="H8" s="86"/>
      <c r="I8" s="85"/>
      <c r="J8" s="93" t="str">
        <f>IF(U8&lt;101," ",IF(U8&lt;161,"Enjeux long terme",IF(U8&lt;202,"Non prioritaire",IF(U8&lt;222,"Réagir",IF(U8&lt;262,"Agir",IF(U8&lt;303,"Conforter",IF(U8&lt;343,"Réagir",IF(U8&lt;363,"Agir",IF(U8&lt;404,"Conforter")))))))))</f>
        <v xml:space="preserve"> </v>
      </c>
      <c r="K8" s="121"/>
      <c r="L8" s="119"/>
      <c r="M8" s="119"/>
      <c r="N8" s="120" t="e">
        <f>IF(V8&lt;1.5,"Très bien",IF(V8&lt;2.5,"Bien",IF(V8&lt;3.5,"Passable",IF(V8&lt;4.01,"Faible"))))</f>
        <v>#DIV/0!</v>
      </c>
      <c r="O8" s="43" t="e">
        <f>IF(W8&lt;103.4,"Faible",IF(W8&lt;104.4,"Moyennement élevé",IF(W8&lt;105.1,"Élevé",IF(W8&lt;203.4,"Faible",IF(W8&lt;204.4,"Moyennement élevé",IF(W8&lt;205.4,"Élevé",IF(W8&lt;206.1,"Très élevé",IF(W8&lt;304.4,"Faible",IF(W8&lt;305.4,"Moyennement élevé",IF(W8&lt;307.1,"Très élevé"))))))))))</f>
        <v>#DIV/0!</v>
      </c>
      <c r="P8" s="385">
        <f>$E8*G8/100</f>
        <v>0</v>
      </c>
      <c r="Q8" s="44" t="e">
        <f>$E8*#REF!/100</f>
        <v>#REF!</v>
      </c>
      <c r="R8" s="44" t="e">
        <f>$E8*#REF!/100</f>
        <v>#REF!</v>
      </c>
      <c r="S8" s="44" t="e">
        <f>$E8*#REF!/100</f>
        <v>#REF!</v>
      </c>
      <c r="T8" s="45" t="e">
        <f>$E8*#REF!/100</f>
        <v>#REF!</v>
      </c>
      <c r="U8" s="176">
        <f>IF(G8="",0,((E8*101)+G8))</f>
        <v>0</v>
      </c>
      <c r="V8" s="382" t="e">
        <f>AVERAGE(K8:M8)</f>
        <v>#DIV/0!</v>
      </c>
      <c r="W8" s="382" t="e">
        <f>(E8*101)+V8</f>
        <v>#DIV/0!</v>
      </c>
    </row>
    <row r="9" spans="2:23" ht="42" customHeight="1" x14ac:dyDescent="0.2">
      <c r="B9" s="521" t="s">
        <v>23</v>
      </c>
      <c r="C9" s="522"/>
      <c r="D9" s="281" t="s">
        <v>261</v>
      </c>
      <c r="E9" s="82"/>
      <c r="F9" s="86"/>
      <c r="G9" s="84"/>
      <c r="H9" s="86"/>
      <c r="I9" s="85"/>
      <c r="J9" s="93" t="str">
        <f>IF(U9&lt;101," ",IF(U9&lt;161,"Enjeux long terme",IF(U9&lt;202,"Non prioritaire",IF(U9&lt;222,"Réagir",IF(U9&lt;262,"Agir",IF(U9&lt;303,"Conforter",IF(U9&lt;343,"Réagir",IF(U9&lt;363,"Agir",IF(U9&lt;404,"Conforter")))))))))</f>
        <v xml:space="preserve"> </v>
      </c>
      <c r="K9" s="121"/>
      <c r="L9" s="119"/>
      <c r="M9" s="119"/>
      <c r="N9" s="120" t="e">
        <f>IF(V9&lt;1.5,"Très bien",IF(V9&lt;2.5,"Bien",IF(V9&lt;3.5,"Passable",IF(V9&lt;4.01,"Faible"))))</f>
        <v>#DIV/0!</v>
      </c>
      <c r="O9" s="43" t="e">
        <f>IF(W9&lt;103.4,"Faible",IF(W9&lt;104.4,"Moyennement élevé",IF(W9&lt;105.1,"Élevé",IF(W9&lt;203.4,"Faible",IF(W9&lt;204.4,"Moyennement élevé",IF(W9&lt;205.4,"Élevé",IF(W9&lt;206.1,"Très élevé",IF(W9&lt;304.4,"Faible",IF(W9&lt;305.4,"Moyennement élevé",IF(W9&lt;307.1,"Très élevé"))))))))))</f>
        <v>#DIV/0!</v>
      </c>
      <c r="P9" s="385">
        <f>$E9*G9/100</f>
        <v>0</v>
      </c>
      <c r="Q9" s="44" t="e">
        <f>$E9*#REF!/100</f>
        <v>#REF!</v>
      </c>
      <c r="R9" s="44" t="e">
        <f>$E9*#REF!/100</f>
        <v>#REF!</v>
      </c>
      <c r="S9" s="44" t="e">
        <f>$E9*#REF!/100</f>
        <v>#REF!</v>
      </c>
      <c r="T9" s="45" t="e">
        <f>$E9*#REF!/100</f>
        <v>#REF!</v>
      </c>
      <c r="U9" s="176">
        <f>IF(G9="",0,((E9*101)+G9))</f>
        <v>0</v>
      </c>
      <c r="V9" s="382" t="e">
        <f>AVERAGE(K9:M9)</f>
        <v>#DIV/0!</v>
      </c>
      <c r="W9" s="382" t="e">
        <f>(E9*101)+V9</f>
        <v>#DIV/0!</v>
      </c>
    </row>
    <row r="10" spans="2:23" ht="42" customHeight="1" thickBot="1" x14ac:dyDescent="0.25">
      <c r="B10" s="523" t="s">
        <v>39</v>
      </c>
      <c r="C10" s="524"/>
      <c r="D10" s="283" t="s">
        <v>262</v>
      </c>
      <c r="E10" s="95"/>
      <c r="F10" s="284"/>
      <c r="G10" s="97"/>
      <c r="H10" s="284"/>
      <c r="I10" s="98"/>
      <c r="J10" s="93" t="str">
        <f>IF(U10&lt;101," ",IF(U10&lt;161,"Enjeux long terme",IF(U10&lt;202,"Non prioritaire",IF(U10&lt;222,"Réagir",IF(U10&lt;262,"Agir",IF(U10&lt;303,"Conforter",IF(U10&lt;343,"Réagir",IF(U10&lt;363,"Agir",IF(U10&lt;404,"Conforter")))))))))</f>
        <v xml:space="preserve"> </v>
      </c>
      <c r="K10" s="122"/>
      <c r="L10" s="123"/>
      <c r="M10" s="123"/>
      <c r="N10" s="124" t="e">
        <f>IF(V10&lt;1.5,"Très bien",IF(V10&lt;2.5,"Bien",IF(V10&lt;3.5,"Passable",IF(V10&lt;4.01,"Faible"))))</f>
        <v>#DIV/0!</v>
      </c>
      <c r="O10" s="51" t="e">
        <f>IF(W10&lt;103.4,"Faible",IF(W10&lt;104.4,"Moyennement élevé",IF(W10&lt;105.1,"Élevé",IF(W10&lt;203.4,"Faible",IF(W10&lt;204.4,"Moyennement élevé",IF(W10&lt;205.4,"Élevé",IF(W10&lt;206.1,"Très élevé",IF(W10&lt;304.4,"Faible",IF(W10&lt;305.4,"Moyennement élevé",IF(W10&lt;307.1,"Très élevé"))))))))))</f>
        <v>#DIV/0!</v>
      </c>
      <c r="P10" s="385">
        <f>$E10*G10/100</f>
        <v>0</v>
      </c>
      <c r="Q10" s="44" t="e">
        <f>$E10*#REF!/100</f>
        <v>#REF!</v>
      </c>
      <c r="R10" s="44" t="e">
        <f>$E10*#REF!/100</f>
        <v>#REF!</v>
      </c>
      <c r="S10" s="44" t="e">
        <f>$E10*#REF!/100</f>
        <v>#REF!</v>
      </c>
      <c r="T10" s="45" t="e">
        <f>$E10*#REF!/100</f>
        <v>#REF!</v>
      </c>
      <c r="U10" s="176">
        <f>IF(G10="",0,((E10*101)+G10))</f>
        <v>0</v>
      </c>
      <c r="V10" s="382" t="e">
        <f>AVERAGE(K10:M10)</f>
        <v>#DIV/0!</v>
      </c>
      <c r="W10" s="382" t="e">
        <f>(E10*101)+V10</f>
        <v>#DIV/0!</v>
      </c>
    </row>
    <row r="11" spans="2:23" s="34" customFormat="1" ht="30" customHeight="1" thickBot="1" x14ac:dyDescent="0.25">
      <c r="B11" s="71"/>
      <c r="C11" s="72"/>
      <c r="D11" s="73" t="s">
        <v>393</v>
      </c>
      <c r="E11" s="76">
        <f>IF(SUM(E7:E10)=0,0,(AVERAGE(E7:E10)))</f>
        <v>0</v>
      </c>
      <c r="F11" s="397" t="s">
        <v>394</v>
      </c>
      <c r="G11" s="77">
        <f>IF($E11="",0,(IF($E11&lt;&gt;0,SUM(P7:P10)/SUM(E7:E10),0)))</f>
        <v>0</v>
      </c>
      <c r="H11" s="404"/>
      <c r="I11" s="405"/>
      <c r="J11" s="406"/>
      <c r="K11" s="472"/>
      <c r="L11" s="472"/>
      <c r="M11" s="472"/>
      <c r="N11" s="472"/>
      <c r="O11" s="473"/>
      <c r="P11" s="422"/>
      <c r="Q11" s="423"/>
      <c r="R11" s="423"/>
      <c r="S11" s="423"/>
      <c r="T11" s="423"/>
      <c r="U11" s="423"/>
      <c r="V11" s="423"/>
      <c r="W11" s="424"/>
    </row>
    <row r="12" spans="2:23" s="34" customFormat="1" ht="30" customHeight="1" thickBot="1" x14ac:dyDescent="0.25">
      <c r="B12" s="155">
        <v>2</v>
      </c>
      <c r="C12" s="156" t="s">
        <v>263</v>
      </c>
      <c r="D12" s="156"/>
      <c r="E12" s="72"/>
      <c r="F12" s="72"/>
      <c r="G12" s="72"/>
      <c r="H12" s="72"/>
      <c r="I12" s="72"/>
      <c r="J12" s="407"/>
      <c r="K12" s="419"/>
      <c r="L12" s="420"/>
      <c r="M12" s="420"/>
      <c r="N12" s="420"/>
      <c r="O12" s="421"/>
      <c r="P12" s="419"/>
      <c r="Q12" s="420"/>
      <c r="R12" s="420"/>
      <c r="S12" s="420"/>
      <c r="T12" s="420"/>
      <c r="U12" s="420"/>
      <c r="V12" s="420"/>
      <c r="W12" s="421"/>
    </row>
    <row r="13" spans="2:23" ht="42" customHeight="1" x14ac:dyDescent="0.2">
      <c r="B13" s="529" t="s">
        <v>24</v>
      </c>
      <c r="C13" s="530"/>
      <c r="D13" s="282" t="s">
        <v>264</v>
      </c>
      <c r="E13" s="88"/>
      <c r="F13" s="111"/>
      <c r="G13" s="90"/>
      <c r="H13" s="111"/>
      <c r="I13" s="91"/>
      <c r="J13" s="92" t="str">
        <f t="shared" ref="J13:J14" si="0">IF(U13&lt;101," ",IF(U13&lt;161,"Enjeux long terme",IF(U13&lt;202,"Non prioritaire",IF(U13&lt;222,"Réagir",IF(U13&lt;262,"Agir",IF(U13&lt;303,"Conforter",IF(U13&lt;343,"Réagir",IF(U13&lt;363,"Agir",IF(U13&lt;404,"Conforter")))))))))</f>
        <v xml:space="preserve"> </v>
      </c>
      <c r="K13" s="112"/>
      <c r="L13" s="113"/>
      <c r="M13" s="113"/>
      <c r="N13" s="114" t="e">
        <f t="shared" ref="N13:N14" si="1">IF(V13&lt;1.5,"Très bien",IF(V13&lt;2.5,"Bien",IF(V13&lt;3.5,"Passable",IF(V13&lt;4.01,"Faible"))))</f>
        <v>#DIV/0!</v>
      </c>
      <c r="O13" s="115" t="e">
        <f t="shared" ref="O13:O14" si="2">IF(W13&lt;103.4,"Faible",IF(W13&lt;104.4,"Moyennement élevé",IF(W13&lt;105.1,"Élevé",IF(W13&lt;203.4,"Faible",IF(W13&lt;204.4,"Moyennement élevé",IF(W13&lt;205.4,"Élevé",IF(W13&lt;206.1,"Très élevé",IF(W13&lt;304.4,"Faible",IF(W13&lt;305.4,"Moyennement élevé",IF(W13&lt;307.1,"Très élevé"))))))))))</f>
        <v>#DIV/0!</v>
      </c>
      <c r="P13" s="40">
        <f>$E13*G13/100</f>
        <v>0</v>
      </c>
      <c r="Q13" s="41" t="e">
        <f>$E13*#REF!/100</f>
        <v>#REF!</v>
      </c>
      <c r="R13" s="41" t="e">
        <f>$E13*#REF!/100</f>
        <v>#REF!</v>
      </c>
      <c r="S13" s="41" t="e">
        <f>$E13*#REF!/100</f>
        <v>#REF!</v>
      </c>
      <c r="T13" s="42" t="e">
        <f>$E13*#REF!/100</f>
        <v>#REF!</v>
      </c>
      <c r="U13" s="176">
        <f>IF(G13="",0,((E13*101)+G13))</f>
        <v>0</v>
      </c>
      <c r="V13" s="382" t="e">
        <f t="shared" ref="V13:V14" si="3">AVERAGE(K13:M13)</f>
        <v>#DIV/0!</v>
      </c>
      <c r="W13" s="382" t="e">
        <f>(E13*101)+V13</f>
        <v>#DIV/0!</v>
      </c>
    </row>
    <row r="14" spans="2:23" ht="42" customHeight="1" thickBot="1" x14ac:dyDescent="0.25">
      <c r="B14" s="523" t="s">
        <v>25</v>
      </c>
      <c r="C14" s="524"/>
      <c r="D14" s="283" t="s">
        <v>265</v>
      </c>
      <c r="E14" s="95"/>
      <c r="F14" s="96"/>
      <c r="G14" s="97"/>
      <c r="H14" s="96"/>
      <c r="I14" s="98"/>
      <c r="J14" s="48" t="str">
        <f t="shared" si="0"/>
        <v xml:space="preserve"> </v>
      </c>
      <c r="K14" s="122"/>
      <c r="L14" s="123"/>
      <c r="M14" s="123"/>
      <c r="N14" s="124" t="e">
        <f t="shared" si="1"/>
        <v>#DIV/0!</v>
      </c>
      <c r="O14" s="51" t="e">
        <f t="shared" si="2"/>
        <v>#DIV/0!</v>
      </c>
      <c r="P14" s="384">
        <f>$E14*G14/100</f>
        <v>0</v>
      </c>
      <c r="Q14" s="54" t="e">
        <f>$E14*#REF!/100</f>
        <v>#REF!</v>
      </c>
      <c r="R14" s="54" t="e">
        <f>$E14*#REF!/100</f>
        <v>#REF!</v>
      </c>
      <c r="S14" s="54" t="e">
        <f>$E14*#REF!/100</f>
        <v>#REF!</v>
      </c>
      <c r="T14" s="55" t="e">
        <f>$E14*#REF!/100</f>
        <v>#REF!</v>
      </c>
      <c r="U14" s="176">
        <f>IF(G14="",0,((E14*101)+G14))</f>
        <v>0</v>
      </c>
      <c r="V14" s="382" t="e">
        <f t="shared" si="3"/>
        <v>#DIV/0!</v>
      </c>
      <c r="W14" s="382" t="e">
        <f>(E14*101)+V14</f>
        <v>#DIV/0!</v>
      </c>
    </row>
    <row r="15" spans="2:23" s="34" customFormat="1" ht="30" customHeight="1" thickBot="1" x14ac:dyDescent="0.25">
      <c r="B15" s="71"/>
      <c r="C15" s="72"/>
      <c r="D15" s="73" t="s">
        <v>391</v>
      </c>
      <c r="E15" s="76">
        <f>IF(SUM(E13:E14)=0,0,(AVERAGE(E13:E14)))</f>
        <v>0</v>
      </c>
      <c r="F15" s="397" t="s">
        <v>392</v>
      </c>
      <c r="G15" s="77">
        <f>IF($E15="",0,(IF($E15&lt;&gt;0,SUM(P13:P14)/SUM(E13:E14),0)))</f>
        <v>0</v>
      </c>
      <c r="H15" s="404"/>
      <c r="I15" s="405"/>
      <c r="J15" s="406"/>
      <c r="K15" s="472"/>
      <c r="L15" s="472"/>
      <c r="M15" s="472"/>
      <c r="N15" s="472"/>
      <c r="O15" s="473"/>
      <c r="P15" s="422"/>
      <c r="Q15" s="423"/>
      <c r="R15" s="423"/>
      <c r="S15" s="423"/>
      <c r="T15" s="423"/>
      <c r="U15" s="423"/>
      <c r="V15" s="423"/>
      <c r="W15" s="424"/>
    </row>
    <row r="16" spans="2:23" s="34" customFormat="1" ht="30" customHeight="1" thickBot="1" x14ac:dyDescent="0.25">
      <c r="B16" s="155">
        <v>3</v>
      </c>
      <c r="C16" s="156" t="s">
        <v>266</v>
      </c>
      <c r="D16" s="156"/>
      <c r="E16" s="72"/>
      <c r="F16" s="72"/>
      <c r="G16" s="72"/>
      <c r="H16" s="72"/>
      <c r="I16" s="72"/>
      <c r="J16" s="407"/>
      <c r="K16" s="419"/>
      <c r="L16" s="420"/>
      <c r="M16" s="420"/>
      <c r="N16" s="420"/>
      <c r="O16" s="421"/>
      <c r="P16" s="419"/>
      <c r="Q16" s="420"/>
      <c r="R16" s="420"/>
      <c r="S16" s="420"/>
      <c r="T16" s="420"/>
      <c r="U16" s="420"/>
      <c r="V16" s="420"/>
      <c r="W16" s="421"/>
    </row>
    <row r="17" spans="2:23" ht="42" customHeight="1" x14ac:dyDescent="0.2">
      <c r="B17" s="529" t="s">
        <v>29</v>
      </c>
      <c r="C17" s="530"/>
      <c r="D17" s="282" t="s">
        <v>267</v>
      </c>
      <c r="E17" s="88"/>
      <c r="F17" s="127"/>
      <c r="G17" s="90"/>
      <c r="H17" s="127"/>
      <c r="I17" s="91"/>
      <c r="J17" s="92" t="str">
        <f t="shared" ref="J17:J23" si="4">IF(U17&lt;101," ",IF(U17&lt;161,"Enjeux long terme",IF(U17&lt;202,"Non prioritaire",IF(U17&lt;222,"Réagir",IF(U17&lt;262,"Agir",IF(U17&lt;303,"Conforter",IF(U17&lt;343,"Réagir",IF(U17&lt;363,"Agir",IF(U17&lt;404,"Conforter")))))))))</f>
        <v xml:space="preserve"> </v>
      </c>
      <c r="K17" s="112"/>
      <c r="L17" s="113"/>
      <c r="M17" s="113"/>
      <c r="N17" s="114" t="e">
        <f>IF(V17&lt;1.5,"Très bien",IF(V17&lt;2.5,"Bien",IF(V17&lt;3.5,"Passable",IF(V17&lt;4.01,"Faible"))))</f>
        <v>#DIV/0!</v>
      </c>
      <c r="O17" s="115" t="e">
        <f>IF(W17&lt;103.4,"Faible",IF(W17&lt;104.4,"Moyennement élevé",IF(W17&lt;105.1,"Élevé",IF(W17&lt;203.4,"Faible",IF(W17&lt;204.4,"Moyennement élevé",IF(W17&lt;205.4,"Élevé",IF(W17&lt;206.1,"Très élevé",IF(W17&lt;304.4,"Faible",IF(W17&lt;305.4,"Moyennement élevé",IF(W17&lt;307.1,"Très élevé"))))))))))</f>
        <v>#DIV/0!</v>
      </c>
      <c r="P17" s="40">
        <f>$E17*G17/100</f>
        <v>0</v>
      </c>
      <c r="Q17" s="41" t="e">
        <f>$E17*#REF!/100</f>
        <v>#REF!</v>
      </c>
      <c r="R17" s="41" t="e">
        <f>$E17*#REF!/100</f>
        <v>#REF!</v>
      </c>
      <c r="S17" s="41" t="e">
        <f>$E17*#REF!/100</f>
        <v>#REF!</v>
      </c>
      <c r="T17" s="42" t="e">
        <f>$E17*#REF!/100</f>
        <v>#REF!</v>
      </c>
      <c r="U17" s="176">
        <f t="shared" ref="U17:U23" si="5">IF(G17="",0,((E17*101)+G17))</f>
        <v>0</v>
      </c>
      <c r="V17" s="382" t="e">
        <f>AVERAGE(K17:M17)</f>
        <v>#DIV/0!</v>
      </c>
      <c r="W17" s="382" t="e">
        <f>(E17*101)+V17</f>
        <v>#DIV/0!</v>
      </c>
    </row>
    <row r="18" spans="2:23" ht="42" customHeight="1" x14ac:dyDescent="0.2">
      <c r="B18" s="521" t="s">
        <v>30</v>
      </c>
      <c r="C18" s="522"/>
      <c r="D18" s="281" t="s">
        <v>268</v>
      </c>
      <c r="E18" s="82"/>
      <c r="F18" s="86"/>
      <c r="G18" s="84"/>
      <c r="H18" s="86"/>
      <c r="I18" s="85"/>
      <c r="J18" s="93" t="str">
        <f t="shared" si="4"/>
        <v xml:space="preserve"> </v>
      </c>
      <c r="K18" s="121"/>
      <c r="L18" s="119"/>
      <c r="M18" s="119"/>
      <c r="N18" s="120" t="e">
        <f>IF(V18&lt;1.5,"Très bien",IF(V18&lt;2.5,"Bien",IF(V18&lt;3.5,"Passable",IF(V18&lt;4.01,"Faible"))))</f>
        <v>#DIV/0!</v>
      </c>
      <c r="O18" s="43" t="e">
        <f>IF(W18&lt;103.4,"Faible",IF(W18&lt;104.4,"Moyennement élevé",IF(W18&lt;105.1,"Élevé",IF(W18&lt;203.4,"Faible",IF(W18&lt;204.4,"Moyennement élevé",IF(W18&lt;205.4,"Élevé",IF(W18&lt;206.1,"Très élevé",IF(W18&lt;304.4,"Faible",IF(W18&lt;305.4,"Moyennement élevé",IF(W18&lt;307.1,"Très élevé"))))))))))</f>
        <v>#DIV/0!</v>
      </c>
      <c r="P18" s="384">
        <f>$E18*G18/100</f>
        <v>0</v>
      </c>
      <c r="Q18" s="54" t="e">
        <f>$E18*#REF!/100</f>
        <v>#REF!</v>
      </c>
      <c r="R18" s="54" t="e">
        <f>$E18*#REF!/100</f>
        <v>#REF!</v>
      </c>
      <c r="S18" s="54" t="e">
        <f>$E18*#REF!/100</f>
        <v>#REF!</v>
      </c>
      <c r="T18" s="55" t="e">
        <f>$E18*#REF!/100</f>
        <v>#REF!</v>
      </c>
      <c r="U18" s="176">
        <f t="shared" si="5"/>
        <v>0</v>
      </c>
      <c r="V18" s="382" t="e">
        <f>AVERAGE(K18:M18)</f>
        <v>#DIV/0!</v>
      </c>
      <c r="W18" s="382" t="e">
        <f>(E18*101)+V18</f>
        <v>#DIV/0!</v>
      </c>
    </row>
    <row r="19" spans="2:23" ht="42" customHeight="1" x14ac:dyDescent="0.2">
      <c r="B19" s="521" t="s">
        <v>31</v>
      </c>
      <c r="C19" s="522"/>
      <c r="D19" s="281" t="s">
        <v>269</v>
      </c>
      <c r="E19" s="82"/>
      <c r="F19" s="126"/>
      <c r="G19" s="84"/>
      <c r="H19" s="126"/>
      <c r="I19" s="85"/>
      <c r="J19" s="93" t="str">
        <f t="shared" si="4"/>
        <v xml:space="preserve"> </v>
      </c>
      <c r="K19" s="121"/>
      <c r="L19" s="119"/>
      <c r="M19" s="119"/>
      <c r="N19" s="120" t="e">
        <f t="shared" ref="N19:N23" si="6">IF(V19&lt;1.5,"Très bien",IF(V19&lt;2.5,"Bien",IF(V19&lt;3.5,"Passable",IF(V19&lt;4.01,"Faible"))))</f>
        <v>#DIV/0!</v>
      </c>
      <c r="O19" s="43" t="e">
        <f t="shared" ref="O19:O23" si="7">IF(W19&lt;103.4,"Faible",IF(W19&lt;104.4,"Moyennement élevé",IF(W19&lt;105.1,"Élevé",IF(W19&lt;203.4,"Faible",IF(W19&lt;204.4,"Moyennement élevé",IF(W19&lt;205.4,"Élevé",IF(W19&lt;206.1,"Très élevé",IF(W19&lt;304.4,"Faible",IF(W19&lt;305.4,"Moyennement élevé",IF(W19&lt;307.1,"Très élevé"))))))))))</f>
        <v>#DIV/0!</v>
      </c>
      <c r="P19" s="384">
        <f t="shared" ref="P19:P23" si="8">$E19*G19/100</f>
        <v>0</v>
      </c>
      <c r="Q19" s="54" t="e">
        <f>$E19*#REF!/100</f>
        <v>#REF!</v>
      </c>
      <c r="R19" s="54" t="e">
        <f>$E19*#REF!/100</f>
        <v>#REF!</v>
      </c>
      <c r="S19" s="54" t="e">
        <f>$E19*#REF!/100</f>
        <v>#REF!</v>
      </c>
      <c r="T19" s="55" t="e">
        <f>$E19*#REF!/100</f>
        <v>#REF!</v>
      </c>
      <c r="U19" s="176">
        <f t="shared" si="5"/>
        <v>0</v>
      </c>
      <c r="V19" s="382" t="e">
        <f t="shared" ref="V19:V23" si="9">AVERAGE(K19:M19)</f>
        <v>#DIV/0!</v>
      </c>
      <c r="W19" s="382" t="e">
        <f t="shared" ref="W19:W23" si="10">(E19*101)+V19</f>
        <v>#DIV/0!</v>
      </c>
    </row>
    <row r="20" spans="2:23" ht="42" customHeight="1" x14ac:dyDescent="0.2">
      <c r="B20" s="521" t="s">
        <v>41</v>
      </c>
      <c r="C20" s="522"/>
      <c r="D20" s="281" t="s">
        <v>270</v>
      </c>
      <c r="E20" s="82"/>
      <c r="F20" s="126"/>
      <c r="G20" s="84"/>
      <c r="H20" s="126"/>
      <c r="I20" s="85"/>
      <c r="J20" s="93" t="str">
        <f t="shared" si="4"/>
        <v xml:space="preserve"> </v>
      </c>
      <c r="K20" s="121"/>
      <c r="L20" s="119"/>
      <c r="M20" s="119"/>
      <c r="N20" s="120" t="e">
        <f t="shared" si="6"/>
        <v>#DIV/0!</v>
      </c>
      <c r="O20" s="43" t="e">
        <f t="shared" si="7"/>
        <v>#DIV/0!</v>
      </c>
      <c r="P20" s="384">
        <f t="shared" si="8"/>
        <v>0</v>
      </c>
      <c r="Q20" s="54" t="e">
        <f>$E20*#REF!/100</f>
        <v>#REF!</v>
      </c>
      <c r="R20" s="54" t="e">
        <f>$E20*#REF!/100</f>
        <v>#REF!</v>
      </c>
      <c r="S20" s="54" t="e">
        <f>$E20*#REF!/100</f>
        <v>#REF!</v>
      </c>
      <c r="T20" s="55" t="e">
        <f>$E20*#REF!/100</f>
        <v>#REF!</v>
      </c>
      <c r="U20" s="176">
        <f t="shared" si="5"/>
        <v>0</v>
      </c>
      <c r="V20" s="382" t="e">
        <f t="shared" si="9"/>
        <v>#DIV/0!</v>
      </c>
      <c r="W20" s="382" t="e">
        <f t="shared" si="10"/>
        <v>#DIV/0!</v>
      </c>
    </row>
    <row r="21" spans="2:23" ht="42" customHeight="1" x14ac:dyDescent="0.2">
      <c r="B21" s="521" t="s">
        <v>137</v>
      </c>
      <c r="C21" s="522"/>
      <c r="D21" s="281" t="s">
        <v>271</v>
      </c>
      <c r="E21" s="82"/>
      <c r="F21" s="126"/>
      <c r="G21" s="84"/>
      <c r="H21" s="126"/>
      <c r="I21" s="85"/>
      <c r="J21" s="93" t="str">
        <f t="shared" si="4"/>
        <v xml:space="preserve"> </v>
      </c>
      <c r="K21" s="121"/>
      <c r="L21" s="119"/>
      <c r="M21" s="119"/>
      <c r="N21" s="120" t="e">
        <f t="shared" si="6"/>
        <v>#DIV/0!</v>
      </c>
      <c r="O21" s="43" t="e">
        <f t="shared" si="7"/>
        <v>#DIV/0!</v>
      </c>
      <c r="P21" s="384">
        <f t="shared" si="8"/>
        <v>0</v>
      </c>
      <c r="Q21" s="54" t="e">
        <f>$E21*#REF!/100</f>
        <v>#REF!</v>
      </c>
      <c r="R21" s="54" t="e">
        <f>$E21*#REF!/100</f>
        <v>#REF!</v>
      </c>
      <c r="S21" s="54" t="e">
        <f>$E21*#REF!/100</f>
        <v>#REF!</v>
      </c>
      <c r="T21" s="55" t="e">
        <f>$E21*#REF!/100</f>
        <v>#REF!</v>
      </c>
      <c r="U21" s="176">
        <f t="shared" si="5"/>
        <v>0</v>
      </c>
      <c r="V21" s="382" t="e">
        <f t="shared" si="9"/>
        <v>#DIV/0!</v>
      </c>
      <c r="W21" s="382" t="e">
        <f t="shared" si="10"/>
        <v>#DIV/0!</v>
      </c>
    </row>
    <row r="22" spans="2:23" ht="42" customHeight="1" x14ac:dyDescent="0.2">
      <c r="B22" s="521" t="s">
        <v>216</v>
      </c>
      <c r="C22" s="522"/>
      <c r="D22" s="281" t="s">
        <v>272</v>
      </c>
      <c r="E22" s="82"/>
      <c r="F22" s="126"/>
      <c r="G22" s="84"/>
      <c r="H22" s="126"/>
      <c r="I22" s="85"/>
      <c r="J22" s="93" t="str">
        <f t="shared" si="4"/>
        <v xml:space="preserve"> </v>
      </c>
      <c r="K22" s="121"/>
      <c r="L22" s="119"/>
      <c r="M22" s="119"/>
      <c r="N22" s="120" t="e">
        <f t="shared" si="6"/>
        <v>#DIV/0!</v>
      </c>
      <c r="O22" s="43" t="e">
        <f t="shared" si="7"/>
        <v>#DIV/0!</v>
      </c>
      <c r="P22" s="384">
        <f t="shared" si="8"/>
        <v>0</v>
      </c>
      <c r="Q22" s="54" t="e">
        <f>$E22*#REF!/100</f>
        <v>#REF!</v>
      </c>
      <c r="R22" s="54" t="e">
        <f>$E22*#REF!/100</f>
        <v>#REF!</v>
      </c>
      <c r="S22" s="54" t="e">
        <f>$E22*#REF!/100</f>
        <v>#REF!</v>
      </c>
      <c r="T22" s="55" t="e">
        <f>$E22*#REF!/100</f>
        <v>#REF!</v>
      </c>
      <c r="U22" s="176">
        <f t="shared" si="5"/>
        <v>0</v>
      </c>
      <c r="V22" s="382" t="e">
        <f t="shared" si="9"/>
        <v>#DIV/0!</v>
      </c>
      <c r="W22" s="382" t="e">
        <f t="shared" si="10"/>
        <v>#DIV/0!</v>
      </c>
    </row>
    <row r="23" spans="2:23" ht="42" customHeight="1" thickBot="1" x14ac:dyDescent="0.25">
      <c r="B23" s="523" t="s">
        <v>217</v>
      </c>
      <c r="C23" s="524"/>
      <c r="D23" s="283" t="s">
        <v>273</v>
      </c>
      <c r="E23" s="95"/>
      <c r="F23" s="146"/>
      <c r="G23" s="97"/>
      <c r="H23" s="146"/>
      <c r="I23" s="98"/>
      <c r="J23" s="93" t="str">
        <f t="shared" si="4"/>
        <v xml:space="preserve"> </v>
      </c>
      <c r="K23" s="122"/>
      <c r="L23" s="123"/>
      <c r="M23" s="123"/>
      <c r="N23" s="124" t="e">
        <f t="shared" si="6"/>
        <v>#DIV/0!</v>
      </c>
      <c r="O23" s="51" t="e">
        <f t="shared" si="7"/>
        <v>#DIV/0!</v>
      </c>
      <c r="P23" s="384">
        <f t="shared" si="8"/>
        <v>0</v>
      </c>
      <c r="Q23" s="54" t="e">
        <f>$E23*#REF!/100</f>
        <v>#REF!</v>
      </c>
      <c r="R23" s="54" t="e">
        <f>$E23*#REF!/100</f>
        <v>#REF!</v>
      </c>
      <c r="S23" s="54" t="e">
        <f>$E23*#REF!/100</f>
        <v>#REF!</v>
      </c>
      <c r="T23" s="55" t="e">
        <f>$E23*#REF!/100</f>
        <v>#REF!</v>
      </c>
      <c r="U23" s="176">
        <f t="shared" si="5"/>
        <v>0</v>
      </c>
      <c r="V23" s="382" t="e">
        <f t="shared" si="9"/>
        <v>#DIV/0!</v>
      </c>
      <c r="W23" s="382" t="e">
        <f t="shared" si="10"/>
        <v>#DIV/0!</v>
      </c>
    </row>
    <row r="24" spans="2:23" s="34" customFormat="1" ht="30" customHeight="1" thickBot="1" x14ac:dyDescent="0.25">
      <c r="B24" s="71"/>
      <c r="C24" s="72"/>
      <c r="D24" s="73" t="s">
        <v>389</v>
      </c>
      <c r="E24" s="76">
        <f>IF(SUM(E17:E23)=0,0,(AVERAGE(E17:E23)))</f>
        <v>0</v>
      </c>
      <c r="F24" s="397" t="s">
        <v>390</v>
      </c>
      <c r="G24" s="77">
        <f>IF($E24="",0,(IF($E24&lt;&gt;0,SUM(P17:P23)/SUM(E17:E23),0)))</f>
        <v>0</v>
      </c>
      <c r="H24" s="404"/>
      <c r="I24" s="405"/>
      <c r="J24" s="406"/>
      <c r="K24" s="472"/>
      <c r="L24" s="472"/>
      <c r="M24" s="472"/>
      <c r="N24" s="472"/>
      <c r="O24" s="473"/>
      <c r="P24" s="422"/>
      <c r="Q24" s="423"/>
      <c r="R24" s="423"/>
      <c r="S24" s="423"/>
      <c r="T24" s="423"/>
      <c r="U24" s="423"/>
      <c r="V24" s="423"/>
      <c r="W24" s="424"/>
    </row>
    <row r="25" spans="2:23" s="34" customFormat="1" ht="30" customHeight="1" thickBot="1" x14ac:dyDescent="0.25">
      <c r="B25" s="155">
        <v>4</v>
      </c>
      <c r="C25" s="156" t="s">
        <v>57</v>
      </c>
      <c r="D25" s="156"/>
      <c r="E25" s="72"/>
      <c r="F25" s="72"/>
      <c r="G25" s="72"/>
      <c r="H25" s="72"/>
      <c r="I25" s="72"/>
      <c r="J25" s="407"/>
      <c r="K25" s="419"/>
      <c r="L25" s="420"/>
      <c r="M25" s="420"/>
      <c r="N25" s="420"/>
      <c r="O25" s="421"/>
      <c r="P25" s="419"/>
      <c r="Q25" s="420"/>
      <c r="R25" s="420"/>
      <c r="S25" s="420"/>
      <c r="T25" s="420"/>
      <c r="U25" s="420"/>
      <c r="V25" s="420"/>
      <c r="W25" s="421"/>
    </row>
    <row r="26" spans="2:23" ht="42" customHeight="1" x14ac:dyDescent="0.2">
      <c r="B26" s="529" t="s">
        <v>32</v>
      </c>
      <c r="C26" s="530"/>
      <c r="D26" s="282" t="s">
        <v>58</v>
      </c>
      <c r="E26" s="88"/>
      <c r="F26" s="111"/>
      <c r="G26" s="90"/>
      <c r="H26" s="111"/>
      <c r="I26" s="91"/>
      <c r="J26" s="92" t="str">
        <f>IF(U26&lt;101," ",IF(U26&lt;161,"Enjeux long terme",IF(U26&lt;202,"Non prioritaire",IF(U26&lt;222,"Réagir",IF(U26&lt;262,"Agir",IF(U26&lt;303,"Conforter",IF(U26&lt;343,"Réagir",IF(U26&lt;363,"Agir",IF(U26&lt;404,"Conforter")))))))))</f>
        <v xml:space="preserve"> </v>
      </c>
      <c r="K26" s="112"/>
      <c r="L26" s="113"/>
      <c r="M26" s="113"/>
      <c r="N26" s="114" t="e">
        <f>IF(V26&lt;1.5,"Très bien",IF(V26&lt;2.5,"Bien",IF(V26&lt;3.5,"Passable",IF(V26&lt;4.01,"Faible"))))</f>
        <v>#DIV/0!</v>
      </c>
      <c r="O26" s="115" t="e">
        <f>IF(W26&lt;103.4,"Faible",IF(W26&lt;104.4,"Moyennement élevé",IF(W26&lt;105.1,"Élevé",IF(W26&lt;203.4,"Faible",IF(W26&lt;204.4,"Moyennement élevé",IF(W26&lt;205.4,"Élevé",IF(W26&lt;206.1,"Très élevé",IF(W26&lt;304.4,"Faible",IF(W26&lt;305.4,"Moyennement élevé",IF(W26&lt;307.1,"Très élevé"))))))))))</f>
        <v>#DIV/0!</v>
      </c>
      <c r="P26" s="40">
        <f>$E26*G26/100</f>
        <v>0</v>
      </c>
      <c r="Q26" s="41" t="e">
        <f>$E26*#REF!/100</f>
        <v>#REF!</v>
      </c>
      <c r="R26" s="41" t="e">
        <f>$E26*#REF!/100</f>
        <v>#REF!</v>
      </c>
      <c r="S26" s="41" t="e">
        <f>$E26*#REF!/100</f>
        <v>#REF!</v>
      </c>
      <c r="T26" s="42" t="e">
        <f>$E26*#REF!/100</f>
        <v>#REF!</v>
      </c>
      <c r="U26" s="176">
        <f>IF(G26="",0,((E26*101)+G26))</f>
        <v>0</v>
      </c>
      <c r="V26" s="382" t="e">
        <f>AVERAGE(K26:M26)</f>
        <v>#DIV/0!</v>
      </c>
      <c r="W26" s="382" t="e">
        <f>(E26*101)+V26</f>
        <v>#DIV/0!</v>
      </c>
    </row>
    <row r="27" spans="2:23" ht="42" customHeight="1" x14ac:dyDescent="0.2">
      <c r="B27" s="521" t="s">
        <v>33</v>
      </c>
      <c r="C27" s="522"/>
      <c r="D27" s="281" t="s">
        <v>274</v>
      </c>
      <c r="E27" s="82"/>
      <c r="F27" s="86"/>
      <c r="G27" s="84"/>
      <c r="H27" s="86"/>
      <c r="I27" s="85"/>
      <c r="J27" s="93" t="str">
        <f>IF(U27&lt;101," ",IF(U27&lt;161,"Enjeux long terme",IF(U27&lt;202,"Non prioritaire",IF(U27&lt;222,"Réagir",IF(U27&lt;262,"Agir",IF(U27&lt;303,"Conforter",IF(U27&lt;343,"Réagir",IF(U27&lt;363,"Agir",IF(U27&lt;404,"Conforter")))))))))</f>
        <v xml:space="preserve"> </v>
      </c>
      <c r="K27" s="121"/>
      <c r="L27" s="119"/>
      <c r="M27" s="119"/>
      <c r="N27" s="120" t="e">
        <f>IF(V27&lt;1.5,"Très bien",IF(V27&lt;2.5,"Bien",IF(V27&lt;3.5,"Passable",IF(V27&lt;4.01,"Faible"))))</f>
        <v>#DIV/0!</v>
      </c>
      <c r="O27" s="43" t="e">
        <f>IF(W27&lt;103.4,"Faible",IF(W27&lt;104.4,"Moyennement élevé",IF(W27&lt;105.1,"Élevé",IF(W27&lt;203.4,"Faible",IF(W27&lt;204.4,"Moyennement élevé",IF(W27&lt;205.4,"Élevé",IF(W27&lt;206.1,"Très élevé",IF(W27&lt;304.4,"Faible",IF(W27&lt;305.4,"Moyennement élevé",IF(W27&lt;307.1,"Très élevé"))))))))))</f>
        <v>#DIV/0!</v>
      </c>
      <c r="P27" s="384">
        <f>$E27*G27/100</f>
        <v>0</v>
      </c>
      <c r="Q27" s="54" t="e">
        <f>$E27*#REF!/100</f>
        <v>#REF!</v>
      </c>
      <c r="R27" s="54" t="e">
        <f>$E27*#REF!/100</f>
        <v>#REF!</v>
      </c>
      <c r="S27" s="54" t="e">
        <f>$E27*#REF!/100</f>
        <v>#REF!</v>
      </c>
      <c r="T27" s="55" t="e">
        <f>$E27*#REF!/100</f>
        <v>#REF!</v>
      </c>
      <c r="U27" s="176">
        <f>IF(G27="",0,((E27*101)+G27))</f>
        <v>0</v>
      </c>
      <c r="V27" s="382" t="e">
        <f>AVERAGE(K27:M27)</f>
        <v>#DIV/0!</v>
      </c>
      <c r="W27" s="382" t="e">
        <f>(E27*101)+V27</f>
        <v>#DIV/0!</v>
      </c>
    </row>
    <row r="28" spans="2:23" ht="42" customHeight="1" thickBot="1" x14ac:dyDescent="0.25">
      <c r="B28" s="523" t="s">
        <v>34</v>
      </c>
      <c r="C28" s="524"/>
      <c r="D28" s="283" t="s">
        <v>275</v>
      </c>
      <c r="E28" s="95"/>
      <c r="F28" s="96"/>
      <c r="G28" s="97"/>
      <c r="H28" s="96"/>
      <c r="I28" s="98"/>
      <c r="J28" s="48" t="str">
        <f>IF(U28&lt;101," ",IF(U28&lt;161,"Enjeux long terme",IF(U28&lt;202,"Non prioritaire",IF(U28&lt;222,"Réagir",IF(U28&lt;262,"Agir",IF(U28&lt;303,"Conforter",IF(U28&lt;343,"Réagir",IF(U28&lt;363,"Agir",IF(U28&lt;404,"Conforter")))))))))</f>
        <v xml:space="preserve"> </v>
      </c>
      <c r="K28" s="122"/>
      <c r="L28" s="123"/>
      <c r="M28" s="123"/>
      <c r="N28" s="124" t="e">
        <f>IF(V28&lt;1.5,"Très bien",IF(V28&lt;2.5,"Bien",IF(V28&lt;3.5,"Passable",IF(V28&lt;4.01,"Faible"))))</f>
        <v>#DIV/0!</v>
      </c>
      <c r="O28" s="51" t="e">
        <f>IF(W28&lt;103.4,"Faible",IF(W28&lt;104.4,"Moyennement élevé",IF(W28&lt;105.1,"Élevé",IF(W28&lt;203.4,"Faible",IF(W28&lt;204.4,"Moyennement élevé",IF(W28&lt;205.4,"Élevé",IF(W28&lt;206.1,"Très élevé",IF(W28&lt;304.4,"Faible",IF(W28&lt;305.4,"Moyennement élevé",IF(W28&lt;307.1,"Très élevé"))))))))))</f>
        <v>#DIV/0!</v>
      </c>
      <c r="P28" s="384">
        <f>$E28*G28/100</f>
        <v>0</v>
      </c>
      <c r="Q28" s="54" t="e">
        <f>$E28*#REF!/100</f>
        <v>#REF!</v>
      </c>
      <c r="R28" s="54" t="e">
        <f>$E28*#REF!/100</f>
        <v>#REF!</v>
      </c>
      <c r="S28" s="54" t="e">
        <f>$E28*#REF!/100</f>
        <v>#REF!</v>
      </c>
      <c r="T28" s="55" t="e">
        <f>$E28*#REF!/100</f>
        <v>#REF!</v>
      </c>
      <c r="U28" s="176">
        <f>IF(G28="",0,((E28*101)+G28))</f>
        <v>0</v>
      </c>
      <c r="V28" s="382" t="e">
        <f>AVERAGE(K28:M28)</f>
        <v>#DIV/0!</v>
      </c>
      <c r="W28" s="382" t="e">
        <f>(E28*101)+V28</f>
        <v>#DIV/0!</v>
      </c>
    </row>
    <row r="29" spans="2:23" s="34" customFormat="1" ht="30" customHeight="1" thickBot="1" x14ac:dyDescent="0.25">
      <c r="B29" s="71"/>
      <c r="C29" s="72"/>
      <c r="D29" s="73" t="s">
        <v>387</v>
      </c>
      <c r="E29" s="76">
        <f>IF(SUM(E26:E28)=0,0,(AVERAGE(E26:E28)))</f>
        <v>0</v>
      </c>
      <c r="F29" s="397" t="s">
        <v>388</v>
      </c>
      <c r="G29" s="77">
        <f>IF($E29="",0,(IF($E29&lt;&gt;0,SUM(P26:P28)/SUM(E26:E28),0)))</f>
        <v>0</v>
      </c>
      <c r="H29" s="404"/>
      <c r="I29" s="405"/>
      <c r="J29" s="406"/>
      <c r="K29" s="472"/>
      <c r="L29" s="472"/>
      <c r="M29" s="472"/>
      <c r="N29" s="472"/>
      <c r="O29" s="473"/>
      <c r="P29" s="422"/>
      <c r="Q29" s="423"/>
      <c r="R29" s="423"/>
      <c r="S29" s="423"/>
      <c r="T29" s="423"/>
      <c r="U29" s="423"/>
      <c r="V29" s="423"/>
      <c r="W29" s="424"/>
    </row>
    <row r="30" spans="2:23" s="34" customFormat="1" ht="30" customHeight="1" thickBot="1" x14ac:dyDescent="0.25">
      <c r="B30" s="155">
        <v>5</v>
      </c>
      <c r="C30" s="156" t="s">
        <v>276</v>
      </c>
      <c r="D30" s="156"/>
      <c r="E30" s="72"/>
      <c r="F30" s="72"/>
      <c r="G30" s="72"/>
      <c r="H30" s="72"/>
      <c r="I30" s="72"/>
      <c r="J30" s="407"/>
      <c r="K30" s="419"/>
      <c r="L30" s="420"/>
      <c r="M30" s="420"/>
      <c r="N30" s="420"/>
      <c r="O30" s="421"/>
      <c r="P30" s="419"/>
      <c r="Q30" s="420"/>
      <c r="R30" s="420"/>
      <c r="S30" s="420"/>
      <c r="T30" s="420"/>
      <c r="U30" s="420"/>
      <c r="V30" s="420"/>
      <c r="W30" s="421"/>
    </row>
    <row r="31" spans="2:23" ht="42" customHeight="1" x14ac:dyDescent="0.2">
      <c r="B31" s="529" t="s">
        <v>35</v>
      </c>
      <c r="C31" s="530"/>
      <c r="D31" s="282" t="s">
        <v>277</v>
      </c>
      <c r="E31" s="88"/>
      <c r="F31" s="111"/>
      <c r="G31" s="90"/>
      <c r="H31" s="111"/>
      <c r="I31" s="91"/>
      <c r="J31" s="92" t="str">
        <f>IF(U31&lt;101," ",IF(U31&lt;161,"Enjeux long terme",IF(U31&lt;202,"Non prioritaire",IF(U31&lt;222,"Réagir",IF(U31&lt;262,"Agir",IF(U31&lt;303,"Conforter",IF(U31&lt;343,"Réagir",IF(U31&lt;363,"Agir",IF(U31&lt;404,"Conforter")))))))))</f>
        <v xml:space="preserve"> </v>
      </c>
      <c r="K31" s="112"/>
      <c r="L31" s="113"/>
      <c r="M31" s="113"/>
      <c r="N31" s="114" t="e">
        <f>IF(V31&lt;1.5,"Très bien",IF(V31&lt;2.5,"Bien",IF(V31&lt;3.5,"Passable",IF(V31&lt;4.01,"Faible"))))</f>
        <v>#DIV/0!</v>
      </c>
      <c r="O31" s="115" t="e">
        <f>IF(W31&lt;103.4,"Faible",IF(W31&lt;104.4,"Moyennement élevé",IF(W31&lt;105.1,"Élevé",IF(W31&lt;203.4,"Faible",IF(W31&lt;204.4,"Moyennement élevé",IF(W31&lt;205.4,"Élevé",IF(W31&lt;206.1,"Très élevé",IF(W31&lt;304.4,"Faible",IF(W31&lt;305.4,"Moyennement élevé",IF(W31&lt;307.1,"Très élevé"))))))))))</f>
        <v>#DIV/0!</v>
      </c>
      <c r="P31" s="40">
        <f>$E31*G31/100</f>
        <v>0</v>
      </c>
      <c r="Q31" s="41" t="e">
        <f>$E31*#REF!/100</f>
        <v>#REF!</v>
      </c>
      <c r="R31" s="41" t="e">
        <f>$E31*#REF!/100</f>
        <v>#REF!</v>
      </c>
      <c r="S31" s="41" t="e">
        <f>$E31*#REF!/100</f>
        <v>#REF!</v>
      </c>
      <c r="T31" s="42" t="e">
        <f>$E31*#REF!/100</f>
        <v>#REF!</v>
      </c>
      <c r="U31" s="176">
        <f>IF(G31="",0,((E31*101)+G31))</f>
        <v>0</v>
      </c>
      <c r="V31" s="382" t="e">
        <f>AVERAGE(K31:M31)</f>
        <v>#DIV/0!</v>
      </c>
      <c r="W31" s="382" t="e">
        <f>(E31*101)+V31</f>
        <v>#DIV/0!</v>
      </c>
    </row>
    <row r="32" spans="2:23" ht="42" customHeight="1" x14ac:dyDescent="0.2">
      <c r="B32" s="521" t="s">
        <v>36</v>
      </c>
      <c r="C32" s="522"/>
      <c r="D32" s="281" t="s">
        <v>278</v>
      </c>
      <c r="E32" s="82"/>
      <c r="F32" s="86"/>
      <c r="G32" s="84"/>
      <c r="H32" s="86"/>
      <c r="I32" s="85"/>
      <c r="J32" s="93" t="str">
        <f>IF(U32&lt;101," ",IF(U32&lt;161,"Enjeux long terme",IF(U32&lt;202,"Non prioritaire",IF(U32&lt;222,"Réagir",IF(U32&lt;262,"Agir",IF(U32&lt;303,"Conforter",IF(U32&lt;343,"Réagir",IF(U32&lt;363,"Agir",IF(U32&lt;404,"Conforter")))))))))</f>
        <v xml:space="preserve"> </v>
      </c>
      <c r="K32" s="121"/>
      <c r="L32" s="119"/>
      <c r="M32" s="119"/>
      <c r="N32" s="120" t="e">
        <f>IF(V32&lt;1.5,"Très bien",IF(V32&lt;2.5,"Bien",IF(V32&lt;3.5,"Passable",IF(V32&lt;4.01,"Faible"))))</f>
        <v>#DIV/0!</v>
      </c>
      <c r="O32" s="43" t="e">
        <f>IF(W32&lt;103.4,"Faible",IF(W32&lt;104.4,"Moyennement élevé",IF(W32&lt;105.1,"Élevé",IF(W32&lt;203.4,"Faible",IF(W32&lt;204.4,"Moyennement élevé",IF(W32&lt;205.4,"Élevé",IF(W32&lt;206.1,"Très élevé",IF(W32&lt;304.4,"Faible",IF(W32&lt;305.4,"Moyennement élevé",IF(W32&lt;307.1,"Très élevé"))))))))))</f>
        <v>#DIV/0!</v>
      </c>
      <c r="P32" s="384">
        <f>$E32*G32/100</f>
        <v>0</v>
      </c>
      <c r="Q32" s="54" t="e">
        <f>$E32*#REF!/100</f>
        <v>#REF!</v>
      </c>
      <c r="R32" s="54" t="e">
        <f>$E32*#REF!/100</f>
        <v>#REF!</v>
      </c>
      <c r="S32" s="54" t="e">
        <f>$E32*#REF!/100</f>
        <v>#REF!</v>
      </c>
      <c r="T32" s="55" t="e">
        <f>$E32*#REF!/100</f>
        <v>#REF!</v>
      </c>
      <c r="U32" s="176">
        <f>IF(G32="",0,((E32*101)+G32))</f>
        <v>0</v>
      </c>
      <c r="V32" s="382" t="e">
        <f>AVERAGE(K32:M32)</f>
        <v>#DIV/0!</v>
      </c>
      <c r="W32" s="382" t="e">
        <f>(E32*101)+V32</f>
        <v>#DIV/0!</v>
      </c>
    </row>
    <row r="33" spans="2:23" ht="42" customHeight="1" thickBot="1" x14ac:dyDescent="0.25">
      <c r="B33" s="523" t="s">
        <v>42</v>
      </c>
      <c r="C33" s="524"/>
      <c r="D33" s="283" t="s">
        <v>279</v>
      </c>
      <c r="E33" s="95"/>
      <c r="F33" s="96"/>
      <c r="G33" s="97"/>
      <c r="H33" s="96"/>
      <c r="I33" s="98"/>
      <c r="J33" s="93" t="str">
        <f>IF(U33&lt;101," ",IF(U33&lt;161,"Enjeux long terme",IF(U33&lt;202,"Non prioritaire",IF(U33&lt;222,"Réagir",IF(U33&lt;262,"Agir",IF(U33&lt;303,"Conforter",IF(U33&lt;343,"Réagir",IF(U33&lt;363,"Agir",IF(U33&lt;404,"Conforter")))))))))</f>
        <v xml:space="preserve"> </v>
      </c>
      <c r="K33" s="122"/>
      <c r="L33" s="123"/>
      <c r="M33" s="123"/>
      <c r="N33" s="124" t="e">
        <f>IF(V33&lt;1.5,"Très bien",IF(V33&lt;2.5,"Bien",IF(V33&lt;3.5,"Passable",IF(V33&lt;4.01,"Faible"))))</f>
        <v>#DIV/0!</v>
      </c>
      <c r="O33" s="51" t="e">
        <f>IF(W33&lt;103.4,"Faible",IF(W33&lt;104.4,"Moyennement élevé",IF(W33&lt;105.1,"Élevé",IF(W33&lt;203.4,"Faible",IF(W33&lt;204.4,"Moyennement élevé",IF(W33&lt;205.4,"Élevé",IF(W33&lt;206.1,"Très élevé",IF(W33&lt;304.4,"Faible",IF(W33&lt;305.4,"Moyennement élevé",IF(W33&lt;307.1,"Très élevé"))))))))))</f>
        <v>#DIV/0!</v>
      </c>
      <c r="P33" s="384">
        <f>$E33*G33/100</f>
        <v>0</v>
      </c>
      <c r="Q33" s="54" t="e">
        <f>$E33*#REF!/100</f>
        <v>#REF!</v>
      </c>
      <c r="R33" s="54" t="e">
        <f>$E33*#REF!/100</f>
        <v>#REF!</v>
      </c>
      <c r="S33" s="54" t="e">
        <f>$E33*#REF!/100</f>
        <v>#REF!</v>
      </c>
      <c r="T33" s="55" t="e">
        <f>$E33*#REF!/100</f>
        <v>#REF!</v>
      </c>
      <c r="U33" s="176">
        <f>IF(G33="",0,((E33*101)+G33))</f>
        <v>0</v>
      </c>
      <c r="V33" s="382" t="e">
        <f>AVERAGE(K33:M33)</f>
        <v>#DIV/0!</v>
      </c>
      <c r="W33" s="382" t="e">
        <f>(E33*101)+V33</f>
        <v>#DIV/0!</v>
      </c>
    </row>
    <row r="34" spans="2:23" s="34" customFormat="1" ht="30" customHeight="1" thickBot="1" x14ac:dyDescent="0.25">
      <c r="B34" s="71"/>
      <c r="C34" s="72"/>
      <c r="D34" s="73" t="s">
        <v>385</v>
      </c>
      <c r="E34" s="76">
        <f>IF(SUM(E31:E33)=0,0,(AVERAGE(E31:E33)))</f>
        <v>0</v>
      </c>
      <c r="F34" s="397" t="s">
        <v>386</v>
      </c>
      <c r="G34" s="77">
        <f>IF($E34="",0,(IF($E34&lt;&gt;0,SUM(P31:P33)/SUM(E31:E33),0)))</f>
        <v>0</v>
      </c>
      <c r="H34" s="404"/>
      <c r="I34" s="405"/>
      <c r="J34" s="406"/>
      <c r="K34" s="472"/>
      <c r="L34" s="472"/>
      <c r="M34" s="472"/>
      <c r="N34" s="472"/>
      <c r="O34" s="473"/>
      <c r="P34" s="422"/>
      <c r="Q34" s="423"/>
      <c r="R34" s="423"/>
      <c r="S34" s="423"/>
      <c r="T34" s="423"/>
      <c r="U34" s="423"/>
      <c r="V34" s="423"/>
      <c r="W34" s="424"/>
    </row>
    <row r="35" spans="2:23" s="34" customFormat="1" ht="30" customHeight="1" thickBot="1" x14ac:dyDescent="0.25">
      <c r="B35" s="148">
        <v>6</v>
      </c>
      <c r="C35" s="149" t="s">
        <v>280</v>
      </c>
      <c r="D35" s="149"/>
      <c r="E35" s="390"/>
      <c r="F35" s="390"/>
      <c r="G35" s="390"/>
      <c r="H35" s="390"/>
      <c r="I35" s="390"/>
      <c r="J35" s="391"/>
      <c r="K35" s="419"/>
      <c r="L35" s="420"/>
      <c r="M35" s="420"/>
      <c r="N35" s="420"/>
      <c r="O35" s="421"/>
      <c r="P35" s="419"/>
      <c r="Q35" s="420"/>
      <c r="R35" s="420"/>
      <c r="S35" s="420"/>
      <c r="T35" s="420"/>
      <c r="U35" s="420"/>
      <c r="V35" s="420"/>
      <c r="W35" s="421"/>
    </row>
    <row r="36" spans="2:23" ht="42" customHeight="1" x14ac:dyDescent="0.2">
      <c r="B36" s="529" t="s">
        <v>43</v>
      </c>
      <c r="C36" s="530"/>
      <c r="D36" s="282" t="s">
        <v>281</v>
      </c>
      <c r="E36" s="88"/>
      <c r="F36" s="111"/>
      <c r="G36" s="90"/>
      <c r="H36" s="111"/>
      <c r="I36" s="91"/>
      <c r="J36" s="92" t="str">
        <f>IF(U36&lt;101," ",IF(U36&lt;161,"Enjeux long terme",IF(U36&lt;202,"Non prioritaire",IF(U36&lt;222,"Réagir",IF(U36&lt;262,"Agir",IF(U36&lt;303,"Conforter",IF(U36&lt;343,"Réagir",IF(U36&lt;363,"Agir",IF(U36&lt;404,"Conforter")))))))))</f>
        <v xml:space="preserve"> </v>
      </c>
      <c r="K36" s="112"/>
      <c r="L36" s="113"/>
      <c r="M36" s="113"/>
      <c r="N36" s="114" t="e">
        <f>IF(V36&lt;1.5,"Très bien",IF(V36&lt;2.5,"Bien",IF(V36&lt;3.5,"Passable",IF(V36&lt;4.01,"Faible"))))</f>
        <v>#DIV/0!</v>
      </c>
      <c r="O36" s="115" t="e">
        <f>IF(W36&lt;103.4,"Faible",IF(W36&lt;104.4,"Moyennement élevé",IF(W36&lt;105.1,"Élevé",IF(W36&lt;203.4,"Faible",IF(W36&lt;204.4,"Moyennement élevé",IF(W36&lt;205.4,"Élevé",IF(W36&lt;206.1,"Très élevé",IF(W36&lt;304.4,"Faible",IF(W36&lt;305.4,"Moyennement élevé",IF(W36&lt;307.1,"Très élevé"))))))))))</f>
        <v>#DIV/0!</v>
      </c>
      <c r="P36" s="40">
        <f>$E36*G36/100</f>
        <v>0</v>
      </c>
      <c r="Q36" s="41" t="e">
        <f>$E36*#REF!/100</f>
        <v>#REF!</v>
      </c>
      <c r="R36" s="41" t="e">
        <f>$E36*#REF!/100</f>
        <v>#REF!</v>
      </c>
      <c r="S36" s="41" t="e">
        <f>$E36*#REF!/100</f>
        <v>#REF!</v>
      </c>
      <c r="T36" s="42" t="e">
        <f>$E36*#REF!/100</f>
        <v>#REF!</v>
      </c>
      <c r="U36" s="176">
        <f>IF(G36="",0,((E36*101)+G36))</f>
        <v>0</v>
      </c>
      <c r="V36" s="382" t="e">
        <f>AVERAGE(K36:M36)</f>
        <v>#DIV/0!</v>
      </c>
      <c r="W36" s="382" t="e">
        <f>(E36*101)+V36</f>
        <v>#DIV/0!</v>
      </c>
    </row>
    <row r="37" spans="2:23" ht="42" customHeight="1" x14ac:dyDescent="0.2">
      <c r="B37" s="521" t="s">
        <v>44</v>
      </c>
      <c r="C37" s="522"/>
      <c r="D37" s="281" t="s">
        <v>282</v>
      </c>
      <c r="E37" s="82"/>
      <c r="F37" s="86"/>
      <c r="G37" s="84"/>
      <c r="H37" s="86"/>
      <c r="I37" s="85"/>
      <c r="J37" s="93" t="str">
        <f>IF(U37&lt;101," ",IF(U37&lt;161,"Enjeux long terme",IF(U37&lt;202,"Non prioritaire",IF(U37&lt;222,"Réagir",IF(U37&lt;262,"Agir",IF(U37&lt;303,"Conforter",IF(U37&lt;343,"Réagir",IF(U37&lt;363,"Agir",IF(U37&lt;404,"Conforter")))))))))</f>
        <v xml:space="preserve"> </v>
      </c>
      <c r="K37" s="121"/>
      <c r="L37" s="119"/>
      <c r="M37" s="119"/>
      <c r="N37" s="120" t="e">
        <f>IF(V37&lt;1.5,"Très bien",IF(V37&lt;2.5,"Bien",IF(V37&lt;3.5,"Passable",IF(V37&lt;4.01,"Faible"))))</f>
        <v>#DIV/0!</v>
      </c>
      <c r="O37" s="43" t="e">
        <f>IF(W37&lt;103.4,"Faible",IF(W37&lt;104.4,"Moyennement élevé",IF(W37&lt;105.1,"Élevé",IF(W37&lt;203.4,"Faible",IF(W37&lt;204.4,"Moyennement élevé",IF(W37&lt;205.4,"Élevé",IF(W37&lt;206.1,"Très élevé",IF(W37&lt;304.4,"Faible",IF(W37&lt;305.4,"Moyennement élevé",IF(W37&lt;307.1,"Très élevé"))))))))))</f>
        <v>#DIV/0!</v>
      </c>
      <c r="P37" s="384">
        <f>$E37*G37/100</f>
        <v>0</v>
      </c>
      <c r="Q37" s="54" t="e">
        <f>$E37*#REF!/100</f>
        <v>#REF!</v>
      </c>
      <c r="R37" s="54" t="e">
        <f>$E37*#REF!/100</f>
        <v>#REF!</v>
      </c>
      <c r="S37" s="54" t="e">
        <f>$E37*#REF!/100</f>
        <v>#REF!</v>
      </c>
      <c r="T37" s="55" t="e">
        <f>$E37*#REF!/100</f>
        <v>#REF!</v>
      </c>
      <c r="U37" s="176">
        <f>IF(G37="",0,((E37*101)+G37))</f>
        <v>0</v>
      </c>
      <c r="V37" s="382" t="e">
        <f>AVERAGE(K37:M37)</f>
        <v>#DIV/0!</v>
      </c>
      <c r="W37" s="382" t="e">
        <f>(E37*101)+V37</f>
        <v>#DIV/0!</v>
      </c>
    </row>
    <row r="38" spans="2:23" ht="42" customHeight="1" thickBot="1" x14ac:dyDescent="0.25">
      <c r="B38" s="521" t="s">
        <v>45</v>
      </c>
      <c r="C38" s="522"/>
      <c r="D38" s="281" t="s">
        <v>283</v>
      </c>
      <c r="E38" s="82"/>
      <c r="F38" s="86"/>
      <c r="G38" s="84"/>
      <c r="H38" s="86"/>
      <c r="I38" s="85"/>
      <c r="J38" s="93" t="str">
        <f>IF(U38&lt;101," ",IF(U38&lt;161,"Enjeux long terme",IF(U38&lt;202,"Non prioritaire",IF(U38&lt;222,"Réagir",IF(U38&lt;262,"Agir",IF(U38&lt;303,"Conforter",IF(U38&lt;343,"Réagir",IF(U38&lt;363,"Agir",IF(U38&lt;404,"Conforter")))))))))</f>
        <v xml:space="preserve"> </v>
      </c>
      <c r="K38" s="121"/>
      <c r="L38" s="119"/>
      <c r="M38" s="119"/>
      <c r="N38" s="120" t="e">
        <f>IF(V38&lt;1.5,"Très bien",IF(V38&lt;2.5,"Bien",IF(V38&lt;3.5,"Passable",IF(V38&lt;4.01,"Faible"))))</f>
        <v>#DIV/0!</v>
      </c>
      <c r="O38" s="43" t="e">
        <f>IF(W38&lt;103.4,"Faible",IF(W38&lt;104.4,"Moyennement élevé",IF(W38&lt;105.1,"Élevé",IF(W38&lt;203.4,"Faible",IF(W38&lt;204.4,"Moyennement élevé",IF(W38&lt;205.4,"Élevé",IF(W38&lt;206.1,"Très élevé",IF(W38&lt;304.4,"Faible",IF(W38&lt;305.4,"Moyennement élevé",IF(W38&lt;307.1,"Très élevé"))))))))))</f>
        <v>#DIV/0!</v>
      </c>
      <c r="P38" s="141">
        <f>$E38*G38/100</f>
        <v>0</v>
      </c>
      <c r="Q38" s="138" t="e">
        <f>$E38*#REF!/100</f>
        <v>#REF!</v>
      </c>
      <c r="R38" s="138" t="e">
        <f>$E38*#REF!/100</f>
        <v>#REF!</v>
      </c>
      <c r="S38" s="138" t="e">
        <f>$E38*#REF!/100</f>
        <v>#REF!</v>
      </c>
      <c r="T38" s="270" t="e">
        <f>$E38*#REF!/100</f>
        <v>#REF!</v>
      </c>
      <c r="U38" s="176">
        <f>IF(G38="",0,((E38*101)+G38))</f>
        <v>0</v>
      </c>
      <c r="V38" s="382" t="e">
        <f>AVERAGE(K38:M38)</f>
        <v>#DIV/0!</v>
      </c>
      <c r="W38" s="382" t="e">
        <f>(E38*101)+V38</f>
        <v>#DIV/0!</v>
      </c>
    </row>
    <row r="39" spans="2:23" ht="42" customHeight="1" thickBot="1" x14ac:dyDescent="0.25">
      <c r="B39" s="521" t="s">
        <v>151</v>
      </c>
      <c r="C39" s="522"/>
      <c r="D39" s="281" t="s">
        <v>284</v>
      </c>
      <c r="E39" s="82"/>
      <c r="F39" s="86"/>
      <c r="G39" s="84"/>
      <c r="H39" s="86"/>
      <c r="I39" s="85"/>
      <c r="J39" s="93" t="str">
        <f>IF(U39&lt;101," ",IF(U39&lt;161,"Enjeux long terme",IF(U39&lt;202,"Non prioritaire",IF(U39&lt;222,"Réagir",IF(U39&lt;262,"Agir",IF(U39&lt;303,"Conforter",IF(U39&lt;343,"Réagir",IF(U39&lt;363,"Agir",IF(U39&lt;404,"Conforter")))))))))</f>
        <v xml:space="preserve"> </v>
      </c>
      <c r="K39" s="121"/>
      <c r="L39" s="119"/>
      <c r="M39" s="119"/>
      <c r="N39" s="120" t="e">
        <f t="shared" ref="N39:N40" si="11">IF(V39&lt;1.5,"Très bien",IF(V39&lt;2.5,"Bien",IF(V39&lt;3.5,"Passable",IF(V39&lt;4.01,"Faible"))))</f>
        <v>#DIV/0!</v>
      </c>
      <c r="O39" s="43" t="e">
        <f t="shared" ref="O39:O40" si="12">IF(W39&lt;103.4,"Faible",IF(W39&lt;104.4,"Moyennement élevé",IF(W39&lt;105.1,"Élevé",IF(W39&lt;203.4,"Faible",IF(W39&lt;204.4,"Moyennement élevé",IF(W39&lt;205.4,"Élevé",IF(W39&lt;206.1,"Très élevé",IF(W39&lt;304.4,"Faible",IF(W39&lt;305.4,"Moyennement élevé",IF(W39&lt;307.1,"Très élevé"))))))))))</f>
        <v>#DIV/0!</v>
      </c>
      <c r="P39" s="141">
        <f t="shared" ref="P39:P40" si="13">$E39*G39/100</f>
        <v>0</v>
      </c>
      <c r="Q39" s="138" t="e">
        <f>$E39*#REF!/100</f>
        <v>#REF!</v>
      </c>
      <c r="R39" s="138" t="e">
        <f>$E39*#REF!/100</f>
        <v>#REF!</v>
      </c>
      <c r="S39" s="138" t="e">
        <f>$E39*#REF!/100</f>
        <v>#REF!</v>
      </c>
      <c r="T39" s="270" t="e">
        <f>$E39*#REF!/100</f>
        <v>#REF!</v>
      </c>
      <c r="U39" s="176">
        <f>IF(G39="",0,((E39*101)+G39))</f>
        <v>0</v>
      </c>
      <c r="V39" s="382" t="e">
        <f t="shared" ref="V39:V40" si="14">AVERAGE(K39:M39)</f>
        <v>#DIV/0!</v>
      </c>
      <c r="W39" s="382" t="e">
        <f t="shared" ref="W39:W40" si="15">(E39*101)+V39</f>
        <v>#DIV/0!</v>
      </c>
    </row>
    <row r="40" spans="2:23" ht="42" customHeight="1" thickBot="1" x14ac:dyDescent="0.25">
      <c r="B40" s="523" t="s">
        <v>152</v>
      </c>
      <c r="C40" s="524"/>
      <c r="D40" s="283" t="s">
        <v>285</v>
      </c>
      <c r="E40" s="95"/>
      <c r="F40" s="96"/>
      <c r="G40" s="97"/>
      <c r="H40" s="96"/>
      <c r="I40" s="98"/>
      <c r="J40" s="93" t="str">
        <f>IF(U40&lt;101," ",IF(U40&lt;161,"Enjeux long terme",IF(U40&lt;202,"Non prioritaire",IF(U40&lt;222,"Réagir",IF(U40&lt;262,"Agir",IF(U40&lt;303,"Conforter",IF(U40&lt;343,"Réagir",IF(U40&lt;363,"Agir",IF(U40&lt;404,"Conforter")))))))))</f>
        <v xml:space="preserve"> </v>
      </c>
      <c r="K40" s="122"/>
      <c r="L40" s="123"/>
      <c r="M40" s="123"/>
      <c r="N40" s="124" t="e">
        <f t="shared" si="11"/>
        <v>#DIV/0!</v>
      </c>
      <c r="O40" s="51" t="e">
        <f t="shared" si="12"/>
        <v>#DIV/0!</v>
      </c>
      <c r="P40" s="141">
        <f t="shared" si="13"/>
        <v>0</v>
      </c>
      <c r="Q40" s="138" t="e">
        <f>$E40*#REF!/100</f>
        <v>#REF!</v>
      </c>
      <c r="R40" s="138" t="e">
        <f>$E40*#REF!/100</f>
        <v>#REF!</v>
      </c>
      <c r="S40" s="138" t="e">
        <f>$E40*#REF!/100</f>
        <v>#REF!</v>
      </c>
      <c r="T40" s="270" t="e">
        <f>$E40*#REF!/100</f>
        <v>#REF!</v>
      </c>
      <c r="U40" s="176">
        <f>IF(G40="",0,((E40*101)+G40))</f>
        <v>0</v>
      </c>
      <c r="V40" s="382" t="e">
        <f t="shared" si="14"/>
        <v>#DIV/0!</v>
      </c>
      <c r="W40" s="382" t="e">
        <f t="shared" si="15"/>
        <v>#DIV/0!</v>
      </c>
    </row>
    <row r="41" spans="2:23" s="34" customFormat="1" ht="30" customHeight="1" thickBot="1" x14ac:dyDescent="0.25">
      <c r="B41" s="71"/>
      <c r="C41" s="72"/>
      <c r="D41" s="73" t="s">
        <v>383</v>
      </c>
      <c r="E41" s="76">
        <f>IF(SUM(E36:E40)=0,0,(AVERAGE(E36:E40)))</f>
        <v>0</v>
      </c>
      <c r="F41" s="397" t="s">
        <v>384</v>
      </c>
      <c r="G41" s="77">
        <f>IF($E41="",0,(IF($E41&lt;&gt;0,SUM(P36:P40)/SUM(E36:E40),0)))</f>
        <v>0</v>
      </c>
      <c r="H41" s="404"/>
      <c r="I41" s="405"/>
      <c r="J41" s="406"/>
      <c r="K41" s="472"/>
      <c r="L41" s="472"/>
      <c r="M41" s="472"/>
      <c r="N41" s="472"/>
      <c r="O41" s="473"/>
      <c r="P41" s="422"/>
      <c r="Q41" s="423"/>
      <c r="R41" s="423"/>
      <c r="S41" s="423"/>
      <c r="T41" s="423"/>
      <c r="U41" s="423"/>
      <c r="V41" s="423"/>
      <c r="W41" s="424"/>
    </row>
    <row r="42" spans="2:23" s="34" customFormat="1" ht="30" customHeight="1" thickBot="1" x14ac:dyDescent="0.25">
      <c r="B42" s="155">
        <v>7</v>
      </c>
      <c r="C42" s="156" t="s">
        <v>286</v>
      </c>
      <c r="D42" s="156"/>
      <c r="E42" s="72"/>
      <c r="F42" s="72"/>
      <c r="G42" s="72"/>
      <c r="H42" s="72"/>
      <c r="I42" s="72"/>
      <c r="J42" s="407"/>
      <c r="K42" s="419"/>
      <c r="L42" s="420"/>
      <c r="M42" s="420"/>
      <c r="N42" s="420"/>
      <c r="O42" s="421"/>
      <c r="P42" s="419"/>
      <c r="Q42" s="420"/>
      <c r="R42" s="420"/>
      <c r="S42" s="420"/>
      <c r="T42" s="420"/>
      <c r="U42" s="420"/>
      <c r="V42" s="420"/>
      <c r="W42" s="421"/>
    </row>
    <row r="43" spans="2:23" ht="42" customHeight="1" x14ac:dyDescent="0.2">
      <c r="B43" s="529" t="s">
        <v>46</v>
      </c>
      <c r="C43" s="530"/>
      <c r="D43" s="282" t="s">
        <v>287</v>
      </c>
      <c r="E43" s="88"/>
      <c r="F43" s="111"/>
      <c r="G43" s="90"/>
      <c r="H43" s="111"/>
      <c r="I43" s="91"/>
      <c r="J43" s="92" t="str">
        <f>IF(U43&lt;101," ",IF(U43&lt;161,"Enjeux long terme",IF(U43&lt;202,"Non prioritaire",IF(U43&lt;222,"Réagir",IF(U43&lt;262,"Agir",IF(U43&lt;303,"Conforter",IF(U43&lt;343,"Réagir",IF(U43&lt;363,"Agir",IF(U43&lt;404,"Conforter")))))))))</f>
        <v xml:space="preserve"> </v>
      </c>
      <c r="K43" s="112"/>
      <c r="L43" s="113"/>
      <c r="M43" s="113"/>
      <c r="N43" s="114" t="e">
        <f>IF(V43&lt;1.5,"Très bien",IF(V43&lt;2.5,"Bien",IF(V43&lt;3.5,"Passable",IF(V43&lt;4.01,"Faible"))))</f>
        <v>#DIV/0!</v>
      </c>
      <c r="O43" s="115" t="e">
        <f>IF(W43&lt;103.4,"Faible",IF(W43&lt;104.4,"Moyennement élevé",IF(W43&lt;105.1,"Élevé",IF(W43&lt;203.4,"Faible",IF(W43&lt;204.4,"Moyennement élevé",IF(W43&lt;205.4,"Élevé",IF(W43&lt;206.1,"Très élevé",IF(W43&lt;304.4,"Faible",IF(W43&lt;305.4,"Moyennement élevé",IF(W43&lt;307.1,"Très élevé"))))))))))</f>
        <v>#DIV/0!</v>
      </c>
      <c r="P43" s="40">
        <f>$E43*G43/100</f>
        <v>0</v>
      </c>
      <c r="Q43" s="41" t="e">
        <f>$E43*#REF!/100</f>
        <v>#REF!</v>
      </c>
      <c r="R43" s="41" t="e">
        <f>$E43*#REF!/100</f>
        <v>#REF!</v>
      </c>
      <c r="S43" s="41" t="e">
        <f>$E43*#REF!/100</f>
        <v>#REF!</v>
      </c>
      <c r="T43" s="42" t="e">
        <f>$E43*#REF!/100</f>
        <v>#REF!</v>
      </c>
      <c r="U43" s="176">
        <f>IF(G43="",0,((E43*101)+G43))</f>
        <v>0</v>
      </c>
      <c r="V43" s="382" t="e">
        <f>AVERAGE(K43:M43)</f>
        <v>#DIV/0!</v>
      </c>
      <c r="W43" s="382" t="e">
        <f>(E43*101)+V43</f>
        <v>#DIV/0!</v>
      </c>
    </row>
    <row r="44" spans="2:23" ht="42" customHeight="1" x14ac:dyDescent="0.2">
      <c r="B44" s="521" t="s">
        <v>47</v>
      </c>
      <c r="C44" s="522"/>
      <c r="D44" s="281" t="s">
        <v>288</v>
      </c>
      <c r="E44" s="82"/>
      <c r="F44" s="86"/>
      <c r="G44" s="84"/>
      <c r="H44" s="86"/>
      <c r="I44" s="85"/>
      <c r="J44" s="93" t="str">
        <f>IF(U44&lt;101," ",IF(U44&lt;161,"Enjeux long terme",IF(U44&lt;202,"Non prioritaire",IF(U44&lt;222,"Réagir",IF(U44&lt;262,"Agir",IF(U44&lt;303,"Conforter",IF(U44&lt;343,"Réagir",IF(U44&lt;363,"Agir",IF(U44&lt;404,"Conforter")))))))))</f>
        <v xml:space="preserve"> </v>
      </c>
      <c r="K44" s="121"/>
      <c r="L44" s="119"/>
      <c r="M44" s="119"/>
      <c r="N44" s="120" t="e">
        <f>IF(V44&lt;1.5,"Très bien",IF(V44&lt;2.5,"Bien",IF(V44&lt;3.5,"Passable",IF(V44&lt;4.01,"Faible"))))</f>
        <v>#DIV/0!</v>
      </c>
      <c r="O44" s="43" t="e">
        <f>IF(W44&lt;103.4,"Faible",IF(W44&lt;104.4,"Moyennement élevé",IF(W44&lt;105.1,"Élevé",IF(W44&lt;203.4,"Faible",IF(W44&lt;204.4,"Moyennement élevé",IF(W44&lt;205.4,"Élevé",IF(W44&lt;206.1,"Très élevé",IF(W44&lt;304.4,"Faible",IF(W44&lt;305.4,"Moyennement élevé",IF(W44&lt;307.1,"Très élevé"))))))))))</f>
        <v>#DIV/0!</v>
      </c>
      <c r="P44" s="384">
        <f>$E44*G44/100</f>
        <v>0</v>
      </c>
      <c r="Q44" s="54" t="e">
        <f>$E44*#REF!/100</f>
        <v>#REF!</v>
      </c>
      <c r="R44" s="54" t="e">
        <f>$E44*#REF!/100</f>
        <v>#REF!</v>
      </c>
      <c r="S44" s="54" t="e">
        <f>$E44*#REF!/100</f>
        <v>#REF!</v>
      </c>
      <c r="T44" s="55" t="e">
        <f>$E44*#REF!/100</f>
        <v>#REF!</v>
      </c>
      <c r="U44" s="176">
        <f>IF(G44="",0,((E44*101)+G44))</f>
        <v>0</v>
      </c>
      <c r="V44" s="382" t="e">
        <f>AVERAGE(K44:M44)</f>
        <v>#DIV/0!</v>
      </c>
      <c r="W44" s="382" t="e">
        <f>(E44*101)+V44</f>
        <v>#DIV/0!</v>
      </c>
    </row>
    <row r="45" spans="2:23" ht="42" customHeight="1" thickBot="1" x14ac:dyDescent="0.25">
      <c r="B45" s="521" t="s">
        <v>48</v>
      </c>
      <c r="C45" s="522"/>
      <c r="D45" s="281" t="s">
        <v>289</v>
      </c>
      <c r="E45" s="82"/>
      <c r="F45" s="86"/>
      <c r="G45" s="84"/>
      <c r="H45" s="86"/>
      <c r="I45" s="85"/>
      <c r="J45" s="93" t="str">
        <f>IF(U45&lt;101," ",IF(U45&lt;161,"Enjeux long terme",IF(U45&lt;202,"Non prioritaire",IF(U45&lt;222,"Réagir",IF(U45&lt;262,"Agir",IF(U45&lt;303,"Conforter",IF(U45&lt;343,"Réagir",IF(U45&lt;363,"Agir",IF(U45&lt;404,"Conforter")))))))))</f>
        <v xml:space="preserve"> </v>
      </c>
      <c r="K45" s="121"/>
      <c r="L45" s="119"/>
      <c r="M45" s="119"/>
      <c r="N45" s="120" t="e">
        <f>IF(V45&lt;1.5,"Très bien",IF(V45&lt;2.5,"Bien",IF(V45&lt;3.5,"Passable",IF(V45&lt;4.01,"Faible"))))</f>
        <v>#DIV/0!</v>
      </c>
      <c r="O45" s="43" t="e">
        <f>IF(W45&lt;103.4,"Faible",IF(W45&lt;104.4,"Moyennement élevé",IF(W45&lt;105.1,"Élevé",IF(W45&lt;203.4,"Faible",IF(W45&lt;204.4,"Moyennement élevé",IF(W45&lt;205.4,"Élevé",IF(W45&lt;206.1,"Très élevé",IF(W45&lt;304.4,"Faible",IF(W45&lt;305.4,"Moyennement élevé",IF(W45&lt;307.1,"Très élevé"))))))))))</f>
        <v>#DIV/0!</v>
      </c>
      <c r="P45" s="141">
        <f>$E45*G45/100</f>
        <v>0</v>
      </c>
      <c r="Q45" s="138" t="e">
        <f>$E45*#REF!/100</f>
        <v>#REF!</v>
      </c>
      <c r="R45" s="138" t="e">
        <f>$E45*#REF!/100</f>
        <v>#REF!</v>
      </c>
      <c r="S45" s="138" t="e">
        <f>$E45*#REF!/100</f>
        <v>#REF!</v>
      </c>
      <c r="T45" s="270" t="e">
        <f>$E45*#REF!/100</f>
        <v>#REF!</v>
      </c>
      <c r="U45" s="176">
        <f>IF(G45="",0,((E45*101)+G45))</f>
        <v>0</v>
      </c>
      <c r="V45" s="382" t="e">
        <f>AVERAGE(K45:M45)</f>
        <v>#DIV/0!</v>
      </c>
      <c r="W45" s="382" t="e">
        <f>(E45*101)+V45</f>
        <v>#DIV/0!</v>
      </c>
    </row>
    <row r="46" spans="2:23" ht="42" customHeight="1" thickBot="1" x14ac:dyDescent="0.25">
      <c r="B46" s="521" t="s">
        <v>54</v>
      </c>
      <c r="C46" s="522"/>
      <c r="D46" s="281" t="s">
        <v>290</v>
      </c>
      <c r="E46" s="82"/>
      <c r="F46" s="86"/>
      <c r="G46" s="84"/>
      <c r="H46" s="86"/>
      <c r="I46" s="85"/>
      <c r="J46" s="93" t="str">
        <f>IF(U46&lt;101," ",IF(U46&lt;161,"Enjeux long terme",IF(U46&lt;202,"Non prioritaire",IF(U46&lt;222,"Réagir",IF(U46&lt;262,"Agir",IF(U46&lt;303,"Conforter",IF(U46&lt;343,"Réagir",IF(U46&lt;363,"Agir",IF(U46&lt;404,"Conforter")))))))))</f>
        <v xml:space="preserve"> </v>
      </c>
      <c r="K46" s="121"/>
      <c r="L46" s="119"/>
      <c r="M46" s="119"/>
      <c r="N46" s="120" t="e">
        <f t="shared" ref="N46:N47" si="16">IF(V46&lt;1.5,"Très bien",IF(V46&lt;2.5,"Bien",IF(V46&lt;3.5,"Passable",IF(V46&lt;4.01,"Faible"))))</f>
        <v>#DIV/0!</v>
      </c>
      <c r="O46" s="43" t="e">
        <f t="shared" ref="O46:O47" si="17">IF(W46&lt;103.4,"Faible",IF(W46&lt;104.4,"Moyennement élevé",IF(W46&lt;105.1,"Élevé",IF(W46&lt;203.4,"Faible",IF(W46&lt;204.4,"Moyennement élevé",IF(W46&lt;205.4,"Élevé",IF(W46&lt;206.1,"Très élevé",IF(W46&lt;304.4,"Faible",IF(W46&lt;305.4,"Moyennement élevé",IF(W46&lt;307.1,"Très élevé"))))))))))</f>
        <v>#DIV/0!</v>
      </c>
      <c r="P46" s="141">
        <f t="shared" ref="P46:P47" si="18">$E46*G46/100</f>
        <v>0</v>
      </c>
      <c r="Q46" s="138" t="e">
        <f>$E46*#REF!/100</f>
        <v>#REF!</v>
      </c>
      <c r="R46" s="138" t="e">
        <f>$E46*#REF!/100</f>
        <v>#REF!</v>
      </c>
      <c r="S46" s="138" t="e">
        <f>$E46*#REF!/100</f>
        <v>#REF!</v>
      </c>
      <c r="T46" s="270" t="e">
        <f>$E46*#REF!/100</f>
        <v>#REF!</v>
      </c>
      <c r="U46" s="176">
        <f>IF(G46="",0,((E46*101)+G46))</f>
        <v>0</v>
      </c>
      <c r="V46" s="382" t="e">
        <f t="shared" ref="V46:V47" si="19">AVERAGE(K46:M46)</f>
        <v>#DIV/0!</v>
      </c>
      <c r="W46" s="382" t="e">
        <f t="shared" ref="W46:W47" si="20">(E46*101)+V46</f>
        <v>#DIV/0!</v>
      </c>
    </row>
    <row r="47" spans="2:23" ht="42" customHeight="1" thickBot="1" x14ac:dyDescent="0.25">
      <c r="B47" s="523" t="s">
        <v>159</v>
      </c>
      <c r="C47" s="524"/>
      <c r="D47" s="283" t="s">
        <v>291</v>
      </c>
      <c r="E47" s="95"/>
      <c r="F47" s="96"/>
      <c r="G47" s="97"/>
      <c r="H47" s="96"/>
      <c r="I47" s="98"/>
      <c r="J47" s="93" t="str">
        <f>IF(U47&lt;101," ",IF(U47&lt;161,"Enjeux long terme",IF(U47&lt;202,"Non prioritaire",IF(U47&lt;222,"Réagir",IF(U47&lt;262,"Agir",IF(U47&lt;303,"Conforter",IF(U47&lt;343,"Réagir",IF(U47&lt;363,"Agir",IF(U47&lt;404,"Conforter")))))))))</f>
        <v xml:space="preserve"> </v>
      </c>
      <c r="K47" s="122"/>
      <c r="L47" s="123"/>
      <c r="M47" s="123"/>
      <c r="N47" s="124" t="e">
        <f t="shared" si="16"/>
        <v>#DIV/0!</v>
      </c>
      <c r="O47" s="51" t="e">
        <f t="shared" si="17"/>
        <v>#DIV/0!</v>
      </c>
      <c r="P47" s="141">
        <f t="shared" si="18"/>
        <v>0</v>
      </c>
      <c r="Q47" s="138" t="e">
        <f>$E47*#REF!/100</f>
        <v>#REF!</v>
      </c>
      <c r="R47" s="138" t="e">
        <f>$E47*#REF!/100</f>
        <v>#REF!</v>
      </c>
      <c r="S47" s="138" t="e">
        <f>$E47*#REF!/100</f>
        <v>#REF!</v>
      </c>
      <c r="T47" s="270" t="e">
        <f>$E47*#REF!/100</f>
        <v>#REF!</v>
      </c>
      <c r="U47" s="176">
        <f>IF(G47="",0,((E47*101)+G47))</f>
        <v>0</v>
      </c>
      <c r="V47" s="382" t="e">
        <f t="shared" si="19"/>
        <v>#DIV/0!</v>
      </c>
      <c r="W47" s="382" t="e">
        <f t="shared" si="20"/>
        <v>#DIV/0!</v>
      </c>
    </row>
    <row r="48" spans="2:23" s="34" customFormat="1" ht="30" customHeight="1" thickBot="1" x14ac:dyDescent="0.25">
      <c r="B48" s="71"/>
      <c r="C48" s="72"/>
      <c r="D48" s="73" t="s">
        <v>381</v>
      </c>
      <c r="E48" s="76">
        <f>IF(SUM(E43:E47)=0,0,(AVERAGE(E43:E47)))</f>
        <v>0</v>
      </c>
      <c r="F48" s="397" t="s">
        <v>382</v>
      </c>
      <c r="G48" s="77">
        <f>IF($E48="",0,(IF($E48&lt;&gt;0,SUM(P43:P47)/SUM(E43:E47),0)))</f>
        <v>0</v>
      </c>
      <c r="H48" s="404"/>
      <c r="I48" s="405"/>
      <c r="J48" s="406"/>
      <c r="K48" s="472"/>
      <c r="L48" s="472"/>
      <c r="M48" s="472"/>
      <c r="N48" s="472"/>
      <c r="O48" s="473"/>
      <c r="P48" s="422"/>
      <c r="Q48" s="423"/>
      <c r="R48" s="423"/>
      <c r="S48" s="423"/>
      <c r="T48" s="423"/>
      <c r="U48" s="423"/>
      <c r="V48" s="423"/>
      <c r="W48" s="424"/>
    </row>
    <row r="49" spans="2:23" s="34" customFormat="1" ht="30" customHeight="1" thickBot="1" x14ac:dyDescent="0.25">
      <c r="B49" s="148">
        <v>8</v>
      </c>
      <c r="C49" s="149" t="s">
        <v>292</v>
      </c>
      <c r="D49" s="149"/>
      <c r="E49" s="390"/>
      <c r="F49" s="390"/>
      <c r="G49" s="390"/>
      <c r="H49" s="390"/>
      <c r="I49" s="390"/>
      <c r="J49" s="391"/>
      <c r="K49" s="419"/>
      <c r="L49" s="420"/>
      <c r="M49" s="420"/>
      <c r="N49" s="420"/>
      <c r="O49" s="421"/>
      <c r="P49" s="419"/>
      <c r="Q49" s="420"/>
      <c r="R49" s="420"/>
      <c r="S49" s="420"/>
      <c r="T49" s="420"/>
      <c r="U49" s="420"/>
      <c r="V49" s="420"/>
      <c r="W49" s="421"/>
    </row>
    <row r="50" spans="2:23" ht="42" customHeight="1" x14ac:dyDescent="0.2">
      <c r="B50" s="529" t="s">
        <v>168</v>
      </c>
      <c r="C50" s="530"/>
      <c r="D50" s="282" t="s">
        <v>293</v>
      </c>
      <c r="E50" s="88"/>
      <c r="F50" s="111"/>
      <c r="G50" s="90"/>
      <c r="H50" s="111"/>
      <c r="I50" s="91"/>
      <c r="J50" s="92" t="str">
        <f>IF(U50&lt;101," ",IF(U50&lt;161,"Enjeux long terme",IF(U50&lt;202,"Non prioritaire",IF(U50&lt;222,"Réagir",IF(U50&lt;262,"Agir",IF(U50&lt;303,"Conforter",IF(U50&lt;343,"Réagir",IF(U50&lt;363,"Agir",IF(U50&lt;404,"Conforter")))))))))</f>
        <v xml:space="preserve"> </v>
      </c>
      <c r="K50" s="112"/>
      <c r="L50" s="113"/>
      <c r="M50" s="113"/>
      <c r="N50" s="114" t="e">
        <f>IF(V50&lt;1.5,"Très bien",IF(V50&lt;2.5,"Bien",IF(V50&lt;3.5,"Passable",IF(V50&lt;4.01,"Faible"))))</f>
        <v>#DIV/0!</v>
      </c>
      <c r="O50" s="115" t="e">
        <f>IF(W50&lt;103.4,"Faible",IF(W50&lt;104.4,"Moyennement élevé",IF(W50&lt;105.1,"Élevé",IF(W50&lt;203.4,"Faible",IF(W50&lt;204.4,"Moyennement élevé",IF(W50&lt;205.4,"Élevé",IF(W50&lt;206.1,"Très élevé",IF(W50&lt;304.4,"Faible",IF(W50&lt;305.4,"Moyennement élevé",IF(W50&lt;307.1,"Très élevé"))))))))))</f>
        <v>#DIV/0!</v>
      </c>
      <c r="P50" s="40">
        <f>$E50*G50/100</f>
        <v>0</v>
      </c>
      <c r="Q50" s="41" t="e">
        <f>$E50*#REF!/100</f>
        <v>#REF!</v>
      </c>
      <c r="R50" s="41" t="e">
        <f>$E50*#REF!/100</f>
        <v>#REF!</v>
      </c>
      <c r="S50" s="41" t="e">
        <f>$E50*#REF!/100</f>
        <v>#REF!</v>
      </c>
      <c r="T50" s="42" t="e">
        <f>$E50*#REF!/100</f>
        <v>#REF!</v>
      </c>
      <c r="U50" s="176">
        <f>IF(G50="",0,((E50*101)+G50))</f>
        <v>0</v>
      </c>
      <c r="V50" s="382" t="e">
        <f>AVERAGE(K50:M50)</f>
        <v>#DIV/0!</v>
      </c>
      <c r="W50" s="382" t="e">
        <f>(E50*101)+V50</f>
        <v>#DIV/0!</v>
      </c>
    </row>
    <row r="51" spans="2:23" ht="42" customHeight="1" x14ac:dyDescent="0.2">
      <c r="B51" s="521" t="s">
        <v>169</v>
      </c>
      <c r="C51" s="522"/>
      <c r="D51" s="281" t="s">
        <v>59</v>
      </c>
      <c r="E51" s="82"/>
      <c r="F51" s="86"/>
      <c r="G51" s="84"/>
      <c r="H51" s="86"/>
      <c r="I51" s="85"/>
      <c r="J51" s="93" t="str">
        <f>IF(U51&lt;101," ",IF(U51&lt;161,"Enjeux long terme",IF(U51&lt;202,"Non prioritaire",IF(U51&lt;222,"Réagir",IF(U51&lt;262,"Agir",IF(U51&lt;303,"Conforter",IF(U51&lt;343,"Réagir",IF(U51&lt;363,"Agir",IF(U51&lt;404,"Conforter")))))))))</f>
        <v xml:space="preserve"> </v>
      </c>
      <c r="K51" s="121"/>
      <c r="L51" s="119"/>
      <c r="M51" s="119"/>
      <c r="N51" s="120" t="e">
        <f t="shared" ref="N51:N54" si="21">IF(V51&lt;1.5,"Très bien",IF(V51&lt;2.5,"Bien",IF(V51&lt;3.5,"Passable",IF(V51&lt;4.01,"Faible"))))</f>
        <v>#DIV/0!</v>
      </c>
      <c r="O51" s="43" t="e">
        <f t="shared" ref="O51:O54" si="22">IF(W51&lt;103.4,"Faible",IF(W51&lt;104.4,"Moyennement élevé",IF(W51&lt;105.1,"Élevé",IF(W51&lt;203.4,"Faible",IF(W51&lt;204.4,"Moyennement élevé",IF(W51&lt;205.4,"Élevé",IF(W51&lt;206.1,"Très élevé",IF(W51&lt;304.4,"Faible",IF(W51&lt;305.4,"Moyennement élevé",IF(W51&lt;307.1,"Très élevé"))))))))))</f>
        <v>#DIV/0!</v>
      </c>
      <c r="P51" s="40">
        <f t="shared" ref="P51:P54" si="23">$E51*G51/100</f>
        <v>0</v>
      </c>
      <c r="Q51" s="41" t="e">
        <f>$E51*#REF!/100</f>
        <v>#REF!</v>
      </c>
      <c r="R51" s="41" t="e">
        <f>$E51*#REF!/100</f>
        <v>#REF!</v>
      </c>
      <c r="S51" s="41" t="e">
        <f>$E51*#REF!/100</f>
        <v>#REF!</v>
      </c>
      <c r="T51" s="42" t="e">
        <f>$E51*#REF!/100</f>
        <v>#REF!</v>
      </c>
      <c r="U51" s="176">
        <f>IF(G51="",0,((E51*101)+G51))</f>
        <v>0</v>
      </c>
      <c r="V51" s="382" t="e">
        <f t="shared" ref="V51:V54" si="24">AVERAGE(K51:M51)</f>
        <v>#DIV/0!</v>
      </c>
      <c r="W51" s="382" t="e">
        <f t="shared" ref="W51:W54" si="25">(E51*101)+V51</f>
        <v>#DIV/0!</v>
      </c>
    </row>
    <row r="52" spans="2:23" ht="42" customHeight="1" x14ac:dyDescent="0.2">
      <c r="B52" s="521" t="s">
        <v>170</v>
      </c>
      <c r="C52" s="522"/>
      <c r="D52" s="281" t="s">
        <v>294</v>
      </c>
      <c r="E52" s="82"/>
      <c r="F52" s="86"/>
      <c r="G52" s="84"/>
      <c r="H52" s="86"/>
      <c r="I52" s="85"/>
      <c r="J52" s="93" t="str">
        <f>IF(U52&lt;101," ",IF(U52&lt;161,"Enjeux long terme",IF(U52&lt;202,"Non prioritaire",IF(U52&lt;222,"Réagir",IF(U52&lt;262,"Agir",IF(U52&lt;303,"Conforter",IF(U52&lt;343,"Réagir",IF(U52&lt;363,"Agir",IF(U52&lt;404,"Conforter")))))))))</f>
        <v xml:space="preserve"> </v>
      </c>
      <c r="K52" s="121"/>
      <c r="L52" s="119"/>
      <c r="M52" s="119"/>
      <c r="N52" s="120" t="e">
        <f t="shared" si="21"/>
        <v>#DIV/0!</v>
      </c>
      <c r="O52" s="43" t="e">
        <f t="shared" si="22"/>
        <v>#DIV/0!</v>
      </c>
      <c r="P52" s="40">
        <f t="shared" si="23"/>
        <v>0</v>
      </c>
      <c r="Q52" s="41" t="e">
        <f>$E52*#REF!/100</f>
        <v>#REF!</v>
      </c>
      <c r="R52" s="41" t="e">
        <f>$E52*#REF!/100</f>
        <v>#REF!</v>
      </c>
      <c r="S52" s="41" t="e">
        <f>$E52*#REF!/100</f>
        <v>#REF!</v>
      </c>
      <c r="T52" s="42" t="e">
        <f>$E52*#REF!/100</f>
        <v>#REF!</v>
      </c>
      <c r="U52" s="176">
        <f>IF(G52="",0,((E52*101)+G52))</f>
        <v>0</v>
      </c>
      <c r="V52" s="382" t="e">
        <f t="shared" si="24"/>
        <v>#DIV/0!</v>
      </c>
      <c r="W52" s="382" t="e">
        <f t="shared" si="25"/>
        <v>#DIV/0!</v>
      </c>
    </row>
    <row r="53" spans="2:23" ht="42" customHeight="1" x14ac:dyDescent="0.2">
      <c r="B53" s="521" t="s">
        <v>171</v>
      </c>
      <c r="C53" s="522"/>
      <c r="D53" s="281" t="s">
        <v>61</v>
      </c>
      <c r="E53" s="82"/>
      <c r="F53" s="86"/>
      <c r="G53" s="84"/>
      <c r="H53" s="86"/>
      <c r="I53" s="85"/>
      <c r="J53" s="93" t="str">
        <f>IF(U53&lt;101," ",IF(U53&lt;161,"Enjeux long terme",IF(U53&lt;202,"Non prioritaire",IF(U53&lt;222,"Réagir",IF(U53&lt;262,"Agir",IF(U53&lt;303,"Conforter",IF(U53&lt;343,"Réagir",IF(U53&lt;363,"Agir",IF(U53&lt;404,"Conforter")))))))))</f>
        <v xml:space="preserve"> </v>
      </c>
      <c r="K53" s="121"/>
      <c r="L53" s="119"/>
      <c r="M53" s="119"/>
      <c r="N53" s="120" t="e">
        <f t="shared" si="21"/>
        <v>#DIV/0!</v>
      </c>
      <c r="O53" s="43" t="e">
        <f t="shared" si="22"/>
        <v>#DIV/0!</v>
      </c>
      <c r="P53" s="40">
        <f t="shared" si="23"/>
        <v>0</v>
      </c>
      <c r="Q53" s="41" t="e">
        <f>$E53*#REF!/100</f>
        <v>#REF!</v>
      </c>
      <c r="R53" s="41" t="e">
        <f>$E53*#REF!/100</f>
        <v>#REF!</v>
      </c>
      <c r="S53" s="41" t="e">
        <f>$E53*#REF!/100</f>
        <v>#REF!</v>
      </c>
      <c r="T53" s="42" t="e">
        <f>$E53*#REF!/100</f>
        <v>#REF!</v>
      </c>
      <c r="U53" s="176">
        <f>IF(G53="",0,((E53*101)+G53))</f>
        <v>0</v>
      </c>
      <c r="V53" s="382" t="e">
        <f t="shared" si="24"/>
        <v>#DIV/0!</v>
      </c>
      <c r="W53" s="382" t="e">
        <f t="shared" si="25"/>
        <v>#DIV/0!</v>
      </c>
    </row>
    <row r="54" spans="2:23" ht="42" customHeight="1" thickBot="1" x14ac:dyDescent="0.25">
      <c r="B54" s="523" t="s">
        <v>172</v>
      </c>
      <c r="C54" s="524"/>
      <c r="D54" s="283" t="s">
        <v>295</v>
      </c>
      <c r="E54" s="95"/>
      <c r="F54" s="96"/>
      <c r="G54" s="97"/>
      <c r="H54" s="96"/>
      <c r="I54" s="98"/>
      <c r="J54" s="93" t="str">
        <f>IF(U54&lt;101," ",IF(U54&lt;161,"Enjeux long terme",IF(U54&lt;202,"Non prioritaire",IF(U54&lt;222,"Réagir",IF(U54&lt;262,"Agir",IF(U54&lt;303,"Conforter",IF(U54&lt;343,"Réagir",IF(U54&lt;363,"Agir",IF(U54&lt;404,"Conforter")))))))))</f>
        <v xml:space="preserve"> </v>
      </c>
      <c r="K54" s="122"/>
      <c r="L54" s="123"/>
      <c r="M54" s="123"/>
      <c r="N54" s="124" t="e">
        <f t="shared" si="21"/>
        <v>#DIV/0!</v>
      </c>
      <c r="O54" s="51" t="e">
        <f t="shared" si="22"/>
        <v>#DIV/0!</v>
      </c>
      <c r="P54" s="40">
        <f t="shared" si="23"/>
        <v>0</v>
      </c>
      <c r="Q54" s="41" t="e">
        <f>$E54*#REF!/100</f>
        <v>#REF!</v>
      </c>
      <c r="R54" s="41" t="e">
        <f>$E54*#REF!/100</f>
        <v>#REF!</v>
      </c>
      <c r="S54" s="41" t="e">
        <f>$E54*#REF!/100</f>
        <v>#REF!</v>
      </c>
      <c r="T54" s="42" t="e">
        <f>$E54*#REF!/100</f>
        <v>#REF!</v>
      </c>
      <c r="U54" s="176">
        <f>IF(G54="",0,((E54*101)+G54))</f>
        <v>0</v>
      </c>
      <c r="V54" s="382" t="e">
        <f t="shared" si="24"/>
        <v>#DIV/0!</v>
      </c>
      <c r="W54" s="382" t="e">
        <f t="shared" si="25"/>
        <v>#DIV/0!</v>
      </c>
    </row>
    <row r="55" spans="2:23" s="34" customFormat="1" ht="30" customHeight="1" thickBot="1" x14ac:dyDescent="0.25">
      <c r="B55" s="71"/>
      <c r="C55" s="72"/>
      <c r="D55" s="73" t="s">
        <v>379</v>
      </c>
      <c r="E55" s="76">
        <f>IF(SUM(E50:E54)=0,0,(AVERAGE(E50:E54)))</f>
        <v>0</v>
      </c>
      <c r="F55" s="397" t="s">
        <v>380</v>
      </c>
      <c r="G55" s="77">
        <f>IF($E55="",0,(IF($E55&lt;&gt;0,SUM(P50:P54)/SUM(E50:E54),0)))</f>
        <v>0</v>
      </c>
      <c r="H55" s="404"/>
      <c r="I55" s="405"/>
      <c r="J55" s="406"/>
      <c r="K55" s="557"/>
      <c r="L55" s="557"/>
      <c r="M55" s="557"/>
      <c r="N55" s="557"/>
      <c r="O55" s="558"/>
      <c r="P55" s="419"/>
      <c r="Q55" s="420"/>
      <c r="R55" s="420"/>
      <c r="S55" s="420"/>
      <c r="T55" s="420"/>
      <c r="U55" s="420"/>
      <c r="V55" s="420"/>
      <c r="W55" s="421"/>
    </row>
    <row r="56" spans="2:23" s="34" customFormat="1" ht="30" customHeight="1" thickBot="1" x14ac:dyDescent="0.25">
      <c r="B56" s="458"/>
      <c r="C56" s="459"/>
      <c r="D56" s="459"/>
      <c r="E56" s="459"/>
      <c r="F56" s="459"/>
      <c r="G56" s="459"/>
      <c r="H56" s="459"/>
      <c r="I56" s="459"/>
      <c r="J56" s="459"/>
      <c r="K56" s="459"/>
      <c r="L56" s="459"/>
      <c r="M56" s="459"/>
      <c r="N56" s="459"/>
      <c r="O56" s="459"/>
      <c r="P56" s="459"/>
      <c r="Q56" s="459"/>
      <c r="R56" s="459"/>
      <c r="S56" s="459"/>
      <c r="T56" s="459"/>
      <c r="U56" s="459"/>
      <c r="V56" s="459"/>
      <c r="W56" s="460"/>
    </row>
    <row r="57" spans="2:23" ht="21.95" customHeight="1" thickBot="1" x14ac:dyDescent="0.25">
      <c r="B57" s="494" t="s">
        <v>377</v>
      </c>
      <c r="C57" s="495"/>
      <c r="D57" s="495"/>
      <c r="E57" s="100">
        <f>IF(SUM(E50:E54,E43:E47,E36:E40,E31:E33,E26:E28,E17:E23,E13:E14,E7:E10)=0,0,(AVERAGE(E50:E54,E43:E47,E36:E40,E31:E33,E26:E28,E17:E23,E13:E14,E7:E10)))</f>
        <v>0</v>
      </c>
      <c r="F57" s="273" t="s">
        <v>378</v>
      </c>
      <c r="G57" s="99">
        <f>IF($E57="",0,(IF($E57&lt;&gt;0,SUM(P50:P54,P43:P47,P36:P40,P31:P33,P26:P28,P17:P23,P13:P14,P7:P10)/SUM(E50:E54,E43:E47,E36:E40,E31:E33,E26:E28,E17:E23,E13:E14,E7:E10),0)))</f>
        <v>0</v>
      </c>
      <c r="H57" s="62"/>
      <c r="I57" s="62"/>
      <c r="J57" s="63"/>
      <c r="K57" s="63"/>
      <c r="L57" s="63"/>
      <c r="M57" s="63"/>
      <c r="N57" s="63"/>
      <c r="O57" s="63"/>
      <c r="P57" s="64"/>
      <c r="Q57" s="64"/>
      <c r="R57" s="64"/>
      <c r="S57" s="64"/>
      <c r="T57" s="64"/>
    </row>
    <row r="58" spans="2:23" ht="24.2" customHeight="1" x14ac:dyDescent="0.2">
      <c r="B58" s="65"/>
      <c r="C58" s="66"/>
      <c r="E58" s="68"/>
      <c r="F58" s="68"/>
      <c r="G58" s="68"/>
      <c r="H58" s="68"/>
      <c r="I58" s="68"/>
      <c r="J58" s="69"/>
      <c r="K58" s="69"/>
      <c r="L58" s="69"/>
      <c r="M58" s="69"/>
      <c r="N58" s="69"/>
      <c r="O58" s="69"/>
      <c r="P58" s="68"/>
      <c r="Q58" s="68"/>
      <c r="R58" s="68"/>
      <c r="S58" s="68"/>
      <c r="T58" s="68"/>
    </row>
    <row r="59" spans="2:23" ht="24.2" customHeight="1" x14ac:dyDescent="0.2">
      <c r="B59" s="65"/>
      <c r="C59" s="66"/>
      <c r="E59" s="68"/>
      <c r="F59" s="68"/>
      <c r="G59" s="68"/>
      <c r="H59" s="68"/>
      <c r="I59" s="68"/>
      <c r="J59" s="69"/>
      <c r="K59" s="69"/>
      <c r="L59" s="69"/>
      <c r="M59" s="69"/>
      <c r="N59" s="69"/>
      <c r="O59" s="69"/>
      <c r="P59" s="68"/>
      <c r="Q59" s="68"/>
      <c r="R59" s="68"/>
      <c r="S59" s="68"/>
      <c r="T59" s="68"/>
    </row>
    <row r="60" spans="2:23" ht="24.2" customHeight="1" x14ac:dyDescent="0.2">
      <c r="B60" s="65"/>
      <c r="C60" s="66"/>
      <c r="E60" s="68"/>
      <c r="F60" s="68"/>
      <c r="G60" s="68"/>
      <c r="H60" s="68"/>
      <c r="I60" s="68"/>
      <c r="J60" s="69"/>
      <c r="K60" s="69"/>
      <c r="L60" s="69"/>
      <c r="M60" s="69"/>
      <c r="N60" s="69"/>
      <c r="O60" s="69"/>
      <c r="P60" s="68"/>
      <c r="Q60" s="68"/>
      <c r="R60" s="68"/>
      <c r="S60" s="68"/>
      <c r="T60" s="68"/>
    </row>
    <row r="61" spans="2:23" ht="24.2" customHeight="1" x14ac:dyDescent="0.2">
      <c r="B61" s="65"/>
      <c r="C61" s="66"/>
      <c r="E61" s="68"/>
      <c r="F61" s="68"/>
      <c r="G61" s="68"/>
      <c r="H61" s="68"/>
      <c r="I61" s="68"/>
      <c r="J61" s="69"/>
      <c r="K61" s="69"/>
      <c r="L61" s="69"/>
      <c r="M61" s="69"/>
      <c r="N61" s="69"/>
      <c r="O61" s="69"/>
      <c r="P61" s="68"/>
      <c r="Q61" s="68"/>
      <c r="R61" s="68"/>
      <c r="S61" s="68"/>
      <c r="T61" s="68"/>
    </row>
    <row r="62" spans="2:23" ht="24.2" customHeight="1" x14ac:dyDescent="0.2">
      <c r="B62" s="65"/>
      <c r="C62" s="66"/>
      <c r="E62" s="68"/>
      <c r="F62" s="68"/>
      <c r="G62" s="68"/>
      <c r="H62" s="68"/>
      <c r="I62" s="68"/>
      <c r="J62" s="69"/>
      <c r="K62" s="69"/>
      <c r="L62" s="69"/>
      <c r="M62" s="69"/>
      <c r="N62" s="69"/>
      <c r="O62" s="69"/>
      <c r="P62" s="68"/>
      <c r="Q62" s="68"/>
      <c r="R62" s="68"/>
      <c r="S62" s="68"/>
      <c r="T62" s="68"/>
    </row>
    <row r="63" spans="2:23" ht="24.2" customHeight="1" x14ac:dyDescent="0.2">
      <c r="B63" s="65"/>
      <c r="C63" s="66"/>
      <c r="E63" s="68"/>
      <c r="F63" s="68"/>
      <c r="G63" s="68"/>
      <c r="H63" s="68"/>
      <c r="I63" s="68"/>
      <c r="J63" s="69"/>
      <c r="K63" s="69"/>
      <c r="L63" s="69"/>
      <c r="M63" s="69"/>
      <c r="N63" s="69"/>
      <c r="O63" s="69"/>
      <c r="P63" s="68"/>
      <c r="Q63" s="68"/>
      <c r="R63" s="68"/>
      <c r="S63" s="68"/>
      <c r="T63" s="68"/>
    </row>
    <row r="64" spans="2:23" ht="24.2" customHeight="1" x14ac:dyDescent="0.2">
      <c r="C64" s="66"/>
      <c r="E64" s="68"/>
      <c r="F64" s="68"/>
      <c r="G64" s="68"/>
      <c r="H64" s="68"/>
      <c r="I64" s="68"/>
      <c r="J64" s="69"/>
      <c r="K64" s="69"/>
      <c r="L64" s="69"/>
      <c r="M64" s="69"/>
      <c r="N64" s="69"/>
      <c r="O64" s="69"/>
      <c r="P64" s="68"/>
      <c r="Q64" s="68"/>
      <c r="R64" s="68"/>
      <c r="S64" s="68"/>
      <c r="T64" s="68"/>
    </row>
    <row r="65" spans="2:20" ht="24.2" customHeight="1" x14ac:dyDescent="0.2">
      <c r="C65" s="66"/>
      <c r="E65" s="68"/>
      <c r="F65" s="68"/>
      <c r="G65" s="68"/>
      <c r="H65" s="68"/>
      <c r="I65" s="68"/>
      <c r="J65" s="69"/>
      <c r="K65" s="69"/>
      <c r="L65" s="69"/>
      <c r="M65" s="69"/>
      <c r="N65" s="69"/>
      <c r="O65" s="69"/>
      <c r="P65" s="68"/>
      <c r="Q65" s="68"/>
      <c r="R65" s="68"/>
      <c r="S65" s="68"/>
      <c r="T65" s="68"/>
    </row>
    <row r="66" spans="2:20" ht="24.2" customHeight="1" x14ac:dyDescent="0.2">
      <c r="C66" s="66"/>
      <c r="E66" s="68"/>
      <c r="F66" s="68"/>
      <c r="G66" s="68"/>
      <c r="H66" s="68"/>
      <c r="I66" s="68"/>
      <c r="J66" s="69"/>
      <c r="K66" s="69"/>
      <c r="L66" s="69"/>
      <c r="M66" s="69"/>
      <c r="N66" s="69"/>
      <c r="O66" s="69"/>
      <c r="P66" s="68"/>
      <c r="Q66" s="68"/>
      <c r="R66" s="68"/>
      <c r="S66" s="68"/>
      <c r="T66" s="68"/>
    </row>
    <row r="67" spans="2:20" ht="24.2" customHeight="1" x14ac:dyDescent="0.2">
      <c r="B67" s="25"/>
      <c r="C67" s="66"/>
      <c r="E67" s="68"/>
      <c r="F67" s="68"/>
      <c r="G67" s="68"/>
      <c r="H67" s="68"/>
      <c r="I67" s="68"/>
      <c r="J67" s="69"/>
      <c r="K67" s="69"/>
      <c r="L67" s="69"/>
      <c r="M67" s="69"/>
      <c r="N67" s="69"/>
      <c r="O67" s="69"/>
      <c r="P67" s="68"/>
      <c r="Q67" s="68"/>
      <c r="R67" s="68"/>
      <c r="S67" s="68"/>
      <c r="T67" s="68"/>
    </row>
    <row r="68" spans="2:20" ht="24.2" customHeight="1" x14ac:dyDescent="0.2">
      <c r="B68" s="25"/>
      <c r="C68" s="66"/>
      <c r="E68" s="68"/>
      <c r="F68" s="68"/>
      <c r="G68" s="68"/>
      <c r="H68" s="68"/>
      <c r="I68" s="68"/>
      <c r="J68" s="69"/>
      <c r="K68" s="69"/>
      <c r="L68" s="69"/>
      <c r="M68" s="69"/>
      <c r="N68" s="69"/>
      <c r="O68" s="69"/>
      <c r="P68" s="68"/>
      <c r="Q68" s="68"/>
      <c r="R68" s="68"/>
      <c r="S68" s="68"/>
      <c r="T68" s="68"/>
    </row>
    <row r="69" spans="2:20" ht="24.2" customHeight="1" x14ac:dyDescent="0.2">
      <c r="B69" s="25"/>
      <c r="C69" s="66"/>
      <c r="E69" s="68"/>
      <c r="F69" s="68"/>
      <c r="G69" s="68"/>
      <c r="H69" s="68"/>
      <c r="I69" s="68"/>
      <c r="J69" s="69"/>
      <c r="K69" s="69"/>
      <c r="L69" s="69"/>
      <c r="M69" s="69"/>
      <c r="N69" s="69"/>
      <c r="O69" s="69"/>
      <c r="P69" s="68"/>
      <c r="Q69" s="68"/>
      <c r="R69" s="68"/>
      <c r="S69" s="68"/>
      <c r="T69" s="68"/>
    </row>
    <row r="70" spans="2:20" x14ac:dyDescent="0.2">
      <c r="B70" s="25"/>
      <c r="C70" s="66"/>
      <c r="E70" s="68"/>
      <c r="F70" s="68"/>
      <c r="G70" s="68"/>
      <c r="H70" s="68"/>
      <c r="I70" s="68"/>
      <c r="J70" s="69"/>
      <c r="K70" s="69"/>
      <c r="L70" s="69"/>
      <c r="M70" s="69"/>
      <c r="N70" s="69"/>
      <c r="O70" s="69"/>
      <c r="P70" s="68"/>
      <c r="Q70" s="68"/>
      <c r="R70" s="68"/>
      <c r="S70" s="68"/>
      <c r="T70" s="68"/>
    </row>
    <row r="71" spans="2:20" x14ac:dyDescent="0.2">
      <c r="B71" s="25"/>
      <c r="C71" s="66"/>
      <c r="E71" s="68"/>
      <c r="F71" s="68"/>
      <c r="G71" s="68"/>
      <c r="H71" s="68"/>
      <c r="I71" s="68"/>
      <c r="J71" s="69"/>
      <c r="K71" s="69"/>
      <c r="L71" s="69"/>
      <c r="M71" s="69"/>
      <c r="N71" s="69"/>
      <c r="O71" s="69"/>
      <c r="P71" s="68"/>
      <c r="Q71" s="68"/>
      <c r="R71" s="68"/>
      <c r="S71" s="68"/>
      <c r="T71" s="68"/>
    </row>
    <row r="72" spans="2:20" x14ac:dyDescent="0.2">
      <c r="B72" s="25"/>
      <c r="C72" s="66"/>
      <c r="E72" s="68"/>
      <c r="F72" s="68"/>
      <c r="G72" s="68"/>
      <c r="H72" s="68"/>
      <c r="I72" s="68"/>
      <c r="J72" s="69"/>
      <c r="K72" s="69"/>
      <c r="L72" s="69"/>
      <c r="M72" s="69"/>
      <c r="N72" s="69"/>
      <c r="O72" s="69"/>
      <c r="P72" s="68"/>
      <c r="Q72" s="68"/>
      <c r="R72" s="68"/>
      <c r="S72" s="68"/>
      <c r="T72" s="68"/>
    </row>
    <row r="73" spans="2:20" x14ac:dyDescent="0.2">
      <c r="B73" s="25"/>
      <c r="C73" s="66"/>
      <c r="E73" s="68"/>
      <c r="F73" s="68"/>
      <c r="G73" s="68"/>
      <c r="H73" s="68"/>
      <c r="I73" s="68"/>
      <c r="J73" s="69"/>
      <c r="K73" s="69"/>
      <c r="L73" s="69"/>
      <c r="M73" s="69"/>
      <c r="N73" s="69"/>
      <c r="O73" s="69"/>
      <c r="P73" s="68"/>
      <c r="Q73" s="68"/>
      <c r="R73" s="68"/>
      <c r="S73" s="68"/>
      <c r="T73" s="68"/>
    </row>
    <row r="74" spans="2:20" x14ac:dyDescent="0.2">
      <c r="B74" s="25"/>
      <c r="C74" s="66"/>
      <c r="E74" s="68"/>
      <c r="F74" s="68"/>
      <c r="G74" s="68"/>
      <c r="H74" s="68"/>
      <c r="I74" s="68"/>
      <c r="J74" s="69"/>
      <c r="K74" s="69"/>
      <c r="L74" s="69"/>
      <c r="M74" s="69"/>
      <c r="N74" s="69"/>
      <c r="O74" s="69"/>
      <c r="P74" s="68"/>
      <c r="Q74" s="68"/>
      <c r="R74" s="68"/>
      <c r="S74" s="68"/>
      <c r="T74" s="68"/>
    </row>
    <row r="75" spans="2:20" x14ac:dyDescent="0.2">
      <c r="B75" s="25"/>
      <c r="C75" s="66"/>
      <c r="E75" s="68"/>
      <c r="F75" s="68"/>
      <c r="G75" s="68"/>
      <c r="H75" s="68"/>
      <c r="I75" s="68"/>
      <c r="J75" s="69"/>
      <c r="K75" s="69"/>
      <c r="L75" s="69"/>
      <c r="M75" s="69"/>
      <c r="N75" s="69"/>
      <c r="O75" s="69"/>
      <c r="P75" s="68"/>
      <c r="Q75" s="68"/>
      <c r="R75" s="68"/>
      <c r="S75" s="68"/>
      <c r="T75" s="68"/>
    </row>
    <row r="76" spans="2:20" x14ac:dyDescent="0.2">
      <c r="B76" s="25"/>
      <c r="J76" s="69"/>
      <c r="K76" s="69"/>
      <c r="L76" s="69"/>
      <c r="M76" s="69"/>
      <c r="N76" s="69"/>
      <c r="O76" s="69"/>
    </row>
    <row r="77" spans="2:20" x14ac:dyDescent="0.2">
      <c r="B77" s="25"/>
      <c r="J77" s="69"/>
      <c r="K77" s="69"/>
      <c r="L77" s="69"/>
      <c r="M77" s="69"/>
      <c r="N77" s="69"/>
      <c r="O77" s="69"/>
    </row>
    <row r="78" spans="2:20" x14ac:dyDescent="0.2">
      <c r="B78" s="25"/>
      <c r="J78" s="69"/>
      <c r="K78" s="69"/>
      <c r="L78" s="69"/>
      <c r="M78" s="69"/>
      <c r="N78" s="69"/>
      <c r="O78" s="69"/>
    </row>
    <row r="79" spans="2:20" x14ac:dyDescent="0.2">
      <c r="B79" s="25"/>
      <c r="J79" s="69"/>
      <c r="K79" s="69"/>
      <c r="L79" s="69"/>
      <c r="M79" s="69"/>
      <c r="N79" s="69"/>
      <c r="O79" s="69"/>
    </row>
  </sheetData>
  <sheetProtection sheet="1" objects="1" scenarios="1" formatRows="0" selectLockedCells="1"/>
  <dataConsolidate link="1"/>
  <mergeCells count="74">
    <mergeCell ref="B9:C9"/>
    <mergeCell ref="B8:C8"/>
    <mergeCell ref="B7:C7"/>
    <mergeCell ref="B18:C18"/>
    <mergeCell ref="B17:C17"/>
    <mergeCell ref="B14:C14"/>
    <mergeCell ref="B13:C13"/>
    <mergeCell ref="B10:C10"/>
    <mergeCell ref="B2:H3"/>
    <mergeCell ref="B54:C54"/>
    <mergeCell ref="B53:C53"/>
    <mergeCell ref="B52:C52"/>
    <mergeCell ref="B51:C51"/>
    <mergeCell ref="B50:C50"/>
    <mergeCell ref="B47:C47"/>
    <mergeCell ref="B46:C46"/>
    <mergeCell ref="B45:C45"/>
    <mergeCell ref="B44:C44"/>
    <mergeCell ref="B43:C43"/>
    <mergeCell ref="B40:C40"/>
    <mergeCell ref="B37:C37"/>
    <mergeCell ref="B36:C36"/>
    <mergeCell ref="B33:C33"/>
    <mergeCell ref="B32:C32"/>
    <mergeCell ref="B57:D57"/>
    <mergeCell ref="K55:O55"/>
    <mergeCell ref="K48:O48"/>
    <mergeCell ref="K41:O41"/>
    <mergeCell ref="B31:C31"/>
    <mergeCell ref="B56:W56"/>
    <mergeCell ref="B39:C39"/>
    <mergeCell ref="B38:C38"/>
    <mergeCell ref="P41:W41"/>
    <mergeCell ref="P55:W55"/>
    <mergeCell ref="K42:O42"/>
    <mergeCell ref="P42:W42"/>
    <mergeCell ref="P48:W48"/>
    <mergeCell ref="K49:O49"/>
    <mergeCell ref="P49:W49"/>
    <mergeCell ref="B5:D5"/>
    <mergeCell ref="K35:O35"/>
    <mergeCell ref="K24:O24"/>
    <mergeCell ref="K25:O25"/>
    <mergeCell ref="K29:O29"/>
    <mergeCell ref="K30:O30"/>
    <mergeCell ref="K34:O34"/>
    <mergeCell ref="K6:O6"/>
    <mergeCell ref="B28:C28"/>
    <mergeCell ref="B27:C27"/>
    <mergeCell ref="B26:C26"/>
    <mergeCell ref="B23:C23"/>
    <mergeCell ref="B22:C22"/>
    <mergeCell ref="B21:C21"/>
    <mergeCell ref="B20:C20"/>
    <mergeCell ref="B19:C19"/>
    <mergeCell ref="P25:W25"/>
    <mergeCell ref="P29:W29"/>
    <mergeCell ref="P30:W30"/>
    <mergeCell ref="P34:W34"/>
    <mergeCell ref="P35:W35"/>
    <mergeCell ref="P2:T3"/>
    <mergeCell ref="K4:O4"/>
    <mergeCell ref="P15:W15"/>
    <mergeCell ref="P16:W16"/>
    <mergeCell ref="P24:W24"/>
    <mergeCell ref="U2:W3"/>
    <mergeCell ref="U4:W4"/>
    <mergeCell ref="P6:W6"/>
    <mergeCell ref="P11:W11"/>
    <mergeCell ref="P12:W12"/>
    <mergeCell ref="K11:O11"/>
    <mergeCell ref="K12:O12"/>
    <mergeCell ref="K15:O15"/>
    <mergeCell ref="K16:O16"/>
  </mergeCells>
  <conditionalFormatting sqref="E26:E28 E13:E14 E7:E10 E17:E23 E31:E33 E36:E40 E43:E47 E50:E54">
    <cfRule type="cellIs" dxfId="161" priority="1968" stopIfTrue="1" operator="lessThanOrEqual">
      <formula>0</formula>
    </cfRule>
  </conditionalFormatting>
  <conditionalFormatting sqref="J13:O14 J26:O28 J7:O10 J17:O23 J31:O33 J36:O40 J43:O47 J50:O54">
    <cfRule type="containsText" dxfId="160" priority="1963" operator="containsText" text="Réagir">
      <formula>NOT(ISERROR(SEARCH("Réagir",J7)))</formula>
    </cfRule>
    <cfRule type="containsText" dxfId="159" priority="1964" operator="containsText" text="Agir">
      <formula>NOT(ISERROR(SEARCH("Agir",J7)))</formula>
    </cfRule>
    <cfRule type="containsText" dxfId="158" priority="1965" operator="containsText" text="Non prioritaire">
      <formula>NOT(ISERROR(SEARCH("Non prioritaire",J7)))</formula>
    </cfRule>
    <cfRule type="containsText" dxfId="157" priority="1966" operator="containsText" text="Enjeux long terme">
      <formula>NOT(ISERROR(SEARCH("Enjeux long terme",J7)))</formula>
    </cfRule>
    <cfRule type="cellIs" dxfId="156" priority="1967" operator="between">
      <formula>101</formula>
      <formula>160</formula>
    </cfRule>
  </conditionalFormatting>
  <conditionalFormatting sqref="J13:O14 J26:O28 J7:O10 J17:O23 J31:O33 J36:O40 J43:O47 J50:O54">
    <cfRule type="containsText" dxfId="155" priority="1957" operator="containsText" text="Conforter">
      <formula>NOT(ISERROR(SEARCH("Conforter",J7)))</formula>
    </cfRule>
  </conditionalFormatting>
  <conditionalFormatting sqref="I13:I14 I26:I28 I17:I23 I31:I33 I36:I40 I7:I10">
    <cfRule type="expression" dxfId="154" priority="1955">
      <formula>FIND("Réagir",J7)</formula>
    </cfRule>
    <cfRule type="expression" dxfId="153" priority="1956">
      <formula>FIND("Agir",J7)</formula>
    </cfRule>
  </conditionalFormatting>
  <conditionalFormatting sqref="I7">
    <cfRule type="expression" dxfId="152" priority="1953">
      <formula>FIND("Réagir",J7)</formula>
    </cfRule>
    <cfRule type="expression" dxfId="151" priority="1954">
      <formula>FIND("Agir",J7)</formula>
    </cfRule>
  </conditionalFormatting>
  <conditionalFormatting sqref="I7">
    <cfRule type="expression" dxfId="150" priority="1951">
      <formula>FIND("Réagir",J7)</formula>
    </cfRule>
    <cfRule type="expression" dxfId="149" priority="1952">
      <formula>FIND("Agir",J7)</formula>
    </cfRule>
  </conditionalFormatting>
  <conditionalFormatting sqref="I7">
    <cfRule type="expression" dxfId="148" priority="1949">
      <formula>FIND("Réagir",J7)</formula>
    </cfRule>
    <cfRule type="expression" dxfId="147" priority="1950">
      <formula>FIND("Agir",J7)</formula>
    </cfRule>
  </conditionalFormatting>
  <conditionalFormatting sqref="I13:I14 I26:I28 I7:I10">
    <cfRule type="expression" dxfId="146" priority="1946" stopIfTrue="1">
      <formula>ISTEXT(I7)</formula>
    </cfRule>
    <cfRule type="expression" dxfId="145" priority="1947">
      <formula>FIND("Réagir",J7)</formula>
    </cfRule>
    <cfRule type="expression" dxfId="144" priority="1948">
      <formula>FIND("Agir",J7)</formula>
    </cfRule>
  </conditionalFormatting>
  <conditionalFormatting sqref="I7">
    <cfRule type="expression" dxfId="143" priority="1944">
      <formula>FIND("Réagir",J7)</formula>
    </cfRule>
    <cfRule type="expression" dxfId="142" priority="1945">
      <formula>FIND("Agir",J7)</formula>
    </cfRule>
  </conditionalFormatting>
  <conditionalFormatting sqref="I7">
    <cfRule type="expression" dxfId="141" priority="1942">
      <formula>FIND("Réagir",J7)</formula>
    </cfRule>
    <cfRule type="expression" dxfId="140" priority="1943">
      <formula>FIND("Agir",J7)</formula>
    </cfRule>
  </conditionalFormatting>
  <conditionalFormatting sqref="I7">
    <cfRule type="expression" dxfId="139" priority="1940">
      <formula>FIND("Réagir",J7)</formula>
    </cfRule>
    <cfRule type="expression" dxfId="138" priority="1941">
      <formula>FIND("Agir",J7)</formula>
    </cfRule>
  </conditionalFormatting>
  <conditionalFormatting sqref="I7">
    <cfRule type="expression" dxfId="137" priority="1937" stopIfTrue="1">
      <formula>ISTEXT(I7)</formula>
    </cfRule>
    <cfRule type="expression" dxfId="136" priority="1938">
      <formula>FIND("Réagir",J7)</formula>
    </cfRule>
    <cfRule type="expression" dxfId="135" priority="1939">
      <formula>FIND("Agir",J7)</formula>
    </cfRule>
  </conditionalFormatting>
  <conditionalFormatting sqref="I17:I23 I31:I33 I36:I40">
    <cfRule type="expression" dxfId="134" priority="1935">
      <formula>FIND("Réagir",J17)</formula>
    </cfRule>
    <cfRule type="expression" dxfId="133" priority="1936">
      <formula>FIND("Agir",J17)</formula>
    </cfRule>
  </conditionalFormatting>
  <conditionalFormatting sqref="I17:I23 I31:I33 I36:I40">
    <cfRule type="expression" dxfId="132" priority="1933">
      <formula>FIND("Réagir",J17)</formula>
    </cfRule>
    <cfRule type="expression" dxfId="131" priority="1934">
      <formula>FIND("Agir",J17)</formula>
    </cfRule>
  </conditionalFormatting>
  <conditionalFormatting sqref="I17:I23 I31:I33 I36:I40">
    <cfRule type="expression" dxfId="130" priority="1931">
      <formula>FIND("Réagir",J17)</formula>
    </cfRule>
    <cfRule type="expression" dxfId="129" priority="1932">
      <formula>FIND("Agir",J17)</formula>
    </cfRule>
  </conditionalFormatting>
  <conditionalFormatting sqref="I17:I23 I31:I33 I36:I40">
    <cfRule type="expression" dxfId="128" priority="1928" stopIfTrue="1">
      <formula>ISTEXT(I17)</formula>
    </cfRule>
    <cfRule type="expression" dxfId="127" priority="1929">
      <formula>FIND("Réagir",J17)</formula>
    </cfRule>
    <cfRule type="expression" dxfId="126" priority="1930">
      <formula>FIND("Agir",J17)</formula>
    </cfRule>
  </conditionalFormatting>
  <conditionalFormatting sqref="I17:I23 I31:I33 I36:I40">
    <cfRule type="expression" dxfId="125" priority="1926">
      <formula>FIND("Réagir",J17)</formula>
    </cfRule>
    <cfRule type="expression" dxfId="124" priority="1927">
      <formula>FIND("Agir",J17)</formula>
    </cfRule>
  </conditionalFormatting>
  <conditionalFormatting sqref="I17:I23 I31:I33 I36:I40">
    <cfRule type="expression" dxfId="123" priority="1924">
      <formula>FIND("Réagir",J17)</formula>
    </cfRule>
    <cfRule type="expression" dxfId="122" priority="1925">
      <formula>FIND("Agir",J17)</formula>
    </cfRule>
  </conditionalFormatting>
  <conditionalFormatting sqref="I17:I23 I31:I33 I36:I40">
    <cfRule type="expression" dxfId="121" priority="1922">
      <formula>FIND("Réagir",J17)</formula>
    </cfRule>
    <cfRule type="expression" dxfId="120" priority="1923">
      <formula>FIND("Agir",J17)</formula>
    </cfRule>
  </conditionalFormatting>
  <conditionalFormatting sqref="I17:I23 I31:I33 I36:I40">
    <cfRule type="expression" dxfId="119" priority="1919" stopIfTrue="1">
      <formula>ISTEXT(I17)</formula>
    </cfRule>
    <cfRule type="expression" dxfId="118" priority="1920">
      <formula>FIND("Réagir",J17)</formula>
    </cfRule>
    <cfRule type="expression" dxfId="117" priority="1921">
      <formula>FIND("Agir",J17)</formula>
    </cfRule>
  </conditionalFormatting>
  <conditionalFormatting sqref="O7:O10 O13:O14 O17:O23 O26:O28 O31:O33 O36:O40 O43:O47 O50:O54">
    <cfRule type="expression" dxfId="116" priority="1871">
      <formula>FIND(O7,"Très élevé")</formula>
    </cfRule>
    <cfRule type="expression" dxfId="115" priority="1872">
      <formula>FIND(O7,"Élevé")</formula>
    </cfRule>
    <cfRule type="expression" dxfId="114" priority="1873">
      <formula>FIND(O7,"Moyennement élevé")</formula>
    </cfRule>
    <cfRule type="expression" dxfId="113" priority="1874">
      <formula>FIND(O7,"Faible")</formula>
    </cfRule>
  </conditionalFormatting>
  <conditionalFormatting sqref="J13:J14 J26:J28 J7:J10 J17:J23 J31:J33 J36:J40 J43:J47 J50:J54">
    <cfRule type="containsText" dxfId="112" priority="1582" operator="containsText" text="Enjeux long terme">
      <formula>NOT(ISERROR(SEARCH("Enjeux long terme",J7)))</formula>
    </cfRule>
  </conditionalFormatting>
  <conditionalFormatting sqref="J13:J14 J26:J28 J7:J10 J17:J23 J31:J33 J36:J40 J43:J47 J50:J54">
    <cfRule type="containsText" dxfId="111" priority="1578" operator="containsText" text="Réagir">
      <formula>NOT(ISERROR(SEARCH("Réagir",J7)))</formula>
    </cfRule>
    <cfRule type="containsText" dxfId="110" priority="1579" operator="containsText" text="Agir">
      <formula>NOT(ISERROR(SEARCH("Agir",J7)))</formula>
    </cfRule>
    <cfRule type="containsText" dxfId="109" priority="1580" operator="containsText" text="Non prioritaire">
      <formula>NOT(ISERROR(SEARCH("Non prioritaire",J7)))</formula>
    </cfRule>
    <cfRule type="containsText" dxfId="108" priority="1581" operator="containsText" text="Conforter">
      <formula>NOT(ISERROR(SEARCH("Conforter",J7)))</formula>
    </cfRule>
  </conditionalFormatting>
  <conditionalFormatting sqref="J13:J14 J26:J28 J7:J10 J17:J23 J31:J33 J36:J40 J43:J47 J50:J54">
    <cfRule type="containsText" dxfId="107" priority="1531" operator="containsText" text="Non prioritaire">
      <formula>NOT(ISERROR(SEARCH("Non prioritaire",J7)))</formula>
    </cfRule>
    <cfRule type="containsText" dxfId="106" priority="1532" operator="containsText" text="Enjeux long terme">
      <formula>NOT(ISERROR(SEARCH("Enjeux long terme",J7)))</formula>
    </cfRule>
    <cfRule type="cellIs" dxfId="105" priority="1533" operator="between">
      <formula>101</formula>
      <formula>160</formula>
    </cfRule>
  </conditionalFormatting>
  <conditionalFormatting sqref="J13:J14 J26:J28 J7:J10 J17:J23 J31:J33 J36:J40 J43:J47 J50:J54">
    <cfRule type="cellIs" dxfId="104" priority="1509" operator="between">
      <formula>101</formula>
      <formula>160</formula>
    </cfRule>
  </conditionalFormatting>
  <conditionalFormatting sqref="I43:I45">
    <cfRule type="expression" dxfId="103" priority="634">
      <formula>FIND("Réagir",J43)</formula>
    </cfRule>
    <cfRule type="expression" dxfId="102" priority="635">
      <formula>FIND("Agir",J43)</formula>
    </cfRule>
  </conditionalFormatting>
  <conditionalFormatting sqref="I43:I45">
    <cfRule type="expression" dxfId="101" priority="632">
      <formula>FIND("Réagir",J43)</formula>
    </cfRule>
    <cfRule type="expression" dxfId="100" priority="633">
      <formula>FIND("Agir",J43)</formula>
    </cfRule>
  </conditionalFormatting>
  <conditionalFormatting sqref="I43:I45">
    <cfRule type="expression" dxfId="99" priority="630">
      <formula>FIND("Réagir",J43)</formula>
    </cfRule>
    <cfRule type="expression" dxfId="98" priority="631">
      <formula>FIND("Agir",J43)</formula>
    </cfRule>
  </conditionalFormatting>
  <conditionalFormatting sqref="I43:I45">
    <cfRule type="expression" dxfId="97" priority="628">
      <formula>FIND("Réagir",J43)</formula>
    </cfRule>
    <cfRule type="expression" dxfId="96" priority="629">
      <formula>FIND("Agir",J43)</formula>
    </cfRule>
  </conditionalFormatting>
  <conditionalFormatting sqref="I43:I45">
    <cfRule type="expression" dxfId="95" priority="625" stopIfTrue="1">
      <formula>ISTEXT(I43)</formula>
    </cfRule>
    <cfRule type="expression" dxfId="94" priority="626">
      <formula>FIND("Réagir",J43)</formula>
    </cfRule>
    <cfRule type="expression" dxfId="93" priority="627">
      <formula>FIND("Agir",J43)</formula>
    </cfRule>
  </conditionalFormatting>
  <conditionalFormatting sqref="I43:I45">
    <cfRule type="expression" dxfId="92" priority="623">
      <formula>FIND("Réagir",J43)</formula>
    </cfRule>
    <cfRule type="expression" dxfId="91" priority="624">
      <formula>FIND("Agir",J43)</formula>
    </cfRule>
  </conditionalFormatting>
  <conditionalFormatting sqref="I43:I45">
    <cfRule type="expression" dxfId="90" priority="621">
      <formula>FIND("Réagir",J43)</formula>
    </cfRule>
    <cfRule type="expression" dxfId="89" priority="622">
      <formula>FIND("Agir",J43)</formula>
    </cfRule>
  </conditionalFormatting>
  <conditionalFormatting sqref="I43:I45">
    <cfRule type="expression" dxfId="88" priority="619">
      <formula>FIND("Réagir",J43)</formula>
    </cfRule>
    <cfRule type="expression" dxfId="87" priority="620">
      <formula>FIND("Agir",J43)</formula>
    </cfRule>
  </conditionalFormatting>
  <conditionalFormatting sqref="I43:I45">
    <cfRule type="expression" dxfId="86" priority="616" stopIfTrue="1">
      <formula>ISTEXT(I43)</formula>
    </cfRule>
    <cfRule type="expression" dxfId="85" priority="617">
      <formula>FIND("Réagir",J43)</formula>
    </cfRule>
    <cfRule type="expression" dxfId="84" priority="618">
      <formula>FIND("Agir",J43)</formula>
    </cfRule>
  </conditionalFormatting>
  <conditionalFormatting sqref="I50:I52">
    <cfRule type="expression" dxfId="83" priority="420">
      <formula>FIND("Réagir",J50)</formula>
    </cfRule>
    <cfRule type="expression" dxfId="82" priority="421">
      <formula>FIND("Agir",J50)</formula>
    </cfRule>
  </conditionalFormatting>
  <conditionalFormatting sqref="I50:I52">
    <cfRule type="expression" dxfId="81" priority="418">
      <formula>FIND("Réagir",J50)</formula>
    </cfRule>
    <cfRule type="expression" dxfId="80" priority="419">
      <formula>FIND("Agir",J50)</formula>
    </cfRule>
  </conditionalFormatting>
  <conditionalFormatting sqref="I50:I52">
    <cfRule type="expression" dxfId="79" priority="416">
      <formula>FIND("Réagir",J50)</formula>
    </cfRule>
    <cfRule type="expression" dxfId="78" priority="417">
      <formula>FIND("Agir",J50)</formula>
    </cfRule>
  </conditionalFormatting>
  <conditionalFormatting sqref="I50:I52">
    <cfRule type="expression" dxfId="77" priority="414">
      <formula>FIND("Réagir",J50)</formula>
    </cfRule>
    <cfRule type="expression" dxfId="76" priority="415">
      <formula>FIND("Agir",J50)</formula>
    </cfRule>
  </conditionalFormatting>
  <conditionalFormatting sqref="I50:I52">
    <cfRule type="expression" dxfId="75" priority="411" stopIfTrue="1">
      <formula>ISTEXT(I50)</formula>
    </cfRule>
    <cfRule type="expression" dxfId="74" priority="412">
      <formula>FIND("Réagir",J50)</formula>
    </cfRule>
    <cfRule type="expression" dxfId="73" priority="413">
      <formula>FIND("Agir",J50)</formula>
    </cfRule>
  </conditionalFormatting>
  <conditionalFormatting sqref="I50:I52">
    <cfRule type="expression" dxfId="72" priority="409">
      <formula>FIND("Réagir",J50)</formula>
    </cfRule>
    <cfRule type="expression" dxfId="71" priority="410">
      <formula>FIND("Agir",J50)</formula>
    </cfRule>
  </conditionalFormatting>
  <conditionalFormatting sqref="I50:I52">
    <cfRule type="expression" dxfId="70" priority="407">
      <formula>FIND("Réagir",J50)</formula>
    </cfRule>
    <cfRule type="expression" dxfId="69" priority="408">
      <formula>FIND("Agir",J50)</formula>
    </cfRule>
  </conditionalFormatting>
  <conditionalFormatting sqref="I50:I52">
    <cfRule type="expression" dxfId="68" priority="405">
      <formula>FIND("Réagir",J50)</formula>
    </cfRule>
    <cfRule type="expression" dxfId="67" priority="406">
      <formula>FIND("Agir",J50)</formula>
    </cfRule>
  </conditionalFormatting>
  <conditionalFormatting sqref="I50:I52">
    <cfRule type="expression" dxfId="66" priority="402" stopIfTrue="1">
      <formula>ISTEXT(I50)</formula>
    </cfRule>
    <cfRule type="expression" dxfId="65" priority="403">
      <formula>FIND("Réagir",J50)</formula>
    </cfRule>
    <cfRule type="expression" dxfId="64" priority="404">
      <formula>FIND("Agir",J50)</formula>
    </cfRule>
  </conditionalFormatting>
  <conditionalFormatting sqref="I18:I23">
    <cfRule type="expression" dxfId="63" priority="216" stopIfTrue="1">
      <formula>ISTEXT(I18)</formula>
    </cfRule>
    <cfRule type="expression" dxfId="62" priority="217">
      <formula>FIND("Réagir",J18)</formula>
    </cfRule>
    <cfRule type="expression" dxfId="61" priority="218">
      <formula>FIND("Agir",J18)</formula>
    </cfRule>
  </conditionalFormatting>
  <conditionalFormatting sqref="I33">
    <cfRule type="expression" dxfId="60" priority="213" stopIfTrue="1">
      <formula>ISTEXT(I33)</formula>
    </cfRule>
    <cfRule type="expression" dxfId="59" priority="214">
      <formula>FIND("Réagir",J33)</formula>
    </cfRule>
    <cfRule type="expression" dxfId="58" priority="215">
      <formula>FIND("Agir",J33)</formula>
    </cfRule>
  </conditionalFormatting>
  <conditionalFormatting sqref="I46:I47">
    <cfRule type="expression" dxfId="57" priority="57">
      <formula>FIND("Réagir",J46)</formula>
    </cfRule>
    <cfRule type="expression" dxfId="56" priority="58">
      <formula>FIND("Agir",J46)</formula>
    </cfRule>
  </conditionalFormatting>
  <conditionalFormatting sqref="I46:I47">
    <cfRule type="expression" dxfId="55" priority="55">
      <formula>FIND("Réagir",J46)</formula>
    </cfRule>
    <cfRule type="expression" dxfId="54" priority="56">
      <formula>FIND("Agir",J46)</formula>
    </cfRule>
  </conditionalFormatting>
  <conditionalFormatting sqref="I46:I47">
    <cfRule type="expression" dxfId="53" priority="53">
      <formula>FIND("Réagir",J46)</formula>
    </cfRule>
    <cfRule type="expression" dxfId="52" priority="54">
      <formula>FIND("Agir",J46)</formula>
    </cfRule>
  </conditionalFormatting>
  <conditionalFormatting sqref="I46:I47">
    <cfRule type="expression" dxfId="51" priority="51">
      <formula>FIND("Réagir",J46)</formula>
    </cfRule>
    <cfRule type="expression" dxfId="50" priority="52">
      <formula>FIND("Agir",J46)</formula>
    </cfRule>
  </conditionalFormatting>
  <conditionalFormatting sqref="I46:I47">
    <cfRule type="expression" dxfId="49" priority="48" stopIfTrue="1">
      <formula>ISTEXT(I46)</formula>
    </cfRule>
    <cfRule type="expression" dxfId="48" priority="49">
      <formula>FIND("Réagir",J46)</formula>
    </cfRule>
    <cfRule type="expression" dxfId="47" priority="50">
      <formula>FIND("Agir",J46)</formula>
    </cfRule>
  </conditionalFormatting>
  <conditionalFormatting sqref="I46:I47">
    <cfRule type="expression" dxfId="46" priority="46">
      <formula>FIND("Réagir",J46)</formula>
    </cfRule>
    <cfRule type="expression" dxfId="45" priority="47">
      <formula>FIND("Agir",J46)</formula>
    </cfRule>
  </conditionalFormatting>
  <conditionalFormatting sqref="I46:I47">
    <cfRule type="expression" dxfId="44" priority="44">
      <formula>FIND("Réagir",J46)</formula>
    </cfRule>
    <cfRule type="expression" dxfId="43" priority="45">
      <formula>FIND("Agir",J46)</formula>
    </cfRule>
  </conditionalFormatting>
  <conditionalFormatting sqref="I46:I47">
    <cfRule type="expression" dxfId="42" priority="42">
      <formula>FIND("Réagir",J46)</formula>
    </cfRule>
    <cfRule type="expression" dxfId="41" priority="43">
      <formula>FIND("Agir",J46)</formula>
    </cfRule>
  </conditionalFormatting>
  <conditionalFormatting sqref="I46:I47">
    <cfRule type="expression" dxfId="40" priority="39" stopIfTrue="1">
      <formula>ISTEXT(I46)</formula>
    </cfRule>
    <cfRule type="expression" dxfId="39" priority="40">
      <formula>FIND("Réagir",J46)</formula>
    </cfRule>
    <cfRule type="expression" dxfId="38" priority="41">
      <formula>FIND("Agir",J46)</formula>
    </cfRule>
  </conditionalFormatting>
  <conditionalFormatting sqref="I53:I54">
    <cfRule type="expression" dxfId="37" priority="37">
      <formula>FIND("Réagir",J53)</formula>
    </cfRule>
    <cfRule type="expression" dxfId="36" priority="38">
      <formula>FIND("Agir",J53)</formula>
    </cfRule>
  </conditionalFormatting>
  <conditionalFormatting sqref="I53:I54">
    <cfRule type="expression" dxfId="35" priority="35">
      <formula>FIND("Réagir",J53)</formula>
    </cfRule>
    <cfRule type="expression" dxfId="34" priority="36">
      <formula>FIND("Agir",J53)</formula>
    </cfRule>
  </conditionalFormatting>
  <conditionalFormatting sqref="I53:I54">
    <cfRule type="expression" dxfId="33" priority="33">
      <formula>FIND("Réagir",J53)</formula>
    </cfRule>
    <cfRule type="expression" dxfId="32" priority="34">
      <formula>FIND("Agir",J53)</formula>
    </cfRule>
  </conditionalFormatting>
  <conditionalFormatting sqref="I53:I54">
    <cfRule type="expression" dxfId="31" priority="31">
      <formula>FIND("Réagir",J53)</formula>
    </cfRule>
    <cfRule type="expression" dxfId="30" priority="32">
      <formula>FIND("Agir",J53)</formula>
    </cfRule>
  </conditionalFormatting>
  <conditionalFormatting sqref="I53:I54">
    <cfRule type="expression" dxfId="29" priority="28" stopIfTrue="1">
      <formula>ISTEXT(I53)</formula>
    </cfRule>
    <cfRule type="expression" dxfId="28" priority="29">
      <formula>FIND("Réagir",J53)</formula>
    </cfRule>
    <cfRule type="expression" dxfId="27" priority="30">
      <formula>FIND("Agir",J53)</formula>
    </cfRule>
  </conditionalFormatting>
  <conditionalFormatting sqref="I53:I54">
    <cfRule type="expression" dxfId="26" priority="26">
      <formula>FIND("Réagir",J53)</formula>
    </cfRule>
    <cfRule type="expression" dxfId="25" priority="27">
      <formula>FIND("Agir",J53)</formula>
    </cfRule>
  </conditionalFormatting>
  <conditionalFormatting sqref="I53:I54">
    <cfRule type="expression" dxfId="24" priority="24">
      <formula>FIND("Réagir",J53)</formula>
    </cfRule>
    <cfRule type="expression" dxfId="23" priority="25">
      <formula>FIND("Agir",J53)</formula>
    </cfRule>
  </conditionalFormatting>
  <conditionalFormatting sqref="I53:I54">
    <cfRule type="expression" dxfId="22" priority="22">
      <formula>FIND("Réagir",J53)</formula>
    </cfRule>
    <cfRule type="expression" dxfId="21" priority="23">
      <formula>FIND("Agir",J53)</formula>
    </cfRule>
  </conditionalFormatting>
  <conditionalFormatting sqref="I53:I54">
    <cfRule type="expression" dxfId="20" priority="19" stopIfTrue="1">
      <formula>ISTEXT(I53)</formula>
    </cfRule>
    <cfRule type="expression" dxfId="19" priority="20">
      <formula>FIND("Réagir",J53)</formula>
    </cfRule>
    <cfRule type="expression" dxfId="18" priority="21">
      <formula>FIND("Agir",J53)</formula>
    </cfRule>
  </conditionalFormatting>
  <conditionalFormatting sqref="I10">
    <cfRule type="expression" dxfId="17" priority="17">
      <formula>FIND("Réagir",J10)</formula>
    </cfRule>
    <cfRule type="expression" dxfId="16" priority="18">
      <formula>FIND("Agir",J10)</formula>
    </cfRule>
  </conditionalFormatting>
  <conditionalFormatting sqref="I10">
    <cfRule type="expression" dxfId="15" priority="15">
      <formula>FIND("Réagir",J10)</formula>
    </cfRule>
    <cfRule type="expression" dxfId="14" priority="16">
      <formula>FIND("Agir",J10)</formula>
    </cfRule>
  </conditionalFormatting>
  <conditionalFormatting sqref="I10">
    <cfRule type="expression" dxfId="13" priority="13">
      <formula>FIND("Réagir",J10)</formula>
    </cfRule>
    <cfRule type="expression" dxfId="12" priority="14">
      <formula>FIND("Agir",J10)</formula>
    </cfRule>
  </conditionalFormatting>
  <conditionalFormatting sqref="I10">
    <cfRule type="expression" dxfId="11" priority="10" stopIfTrue="1">
      <formula>ISTEXT(I10)</formula>
    </cfRule>
    <cfRule type="expression" dxfId="10" priority="11">
      <formula>FIND("Réagir",J10)</formula>
    </cfRule>
    <cfRule type="expression" dxfId="9" priority="12">
      <formula>FIND("Agir",J10)</formula>
    </cfRule>
  </conditionalFormatting>
  <conditionalFormatting sqref="I10">
    <cfRule type="expression" dxfId="8" priority="8">
      <formula>FIND("Réagir",J10)</formula>
    </cfRule>
    <cfRule type="expression" dxfId="7" priority="9">
      <formula>FIND("Agir",J10)</formula>
    </cfRule>
  </conditionalFormatting>
  <conditionalFormatting sqref="I10">
    <cfRule type="expression" dxfId="6" priority="6">
      <formula>FIND("Réagir",J10)</formula>
    </cfRule>
    <cfRule type="expression" dxfId="5" priority="7">
      <formula>FIND("Agir",J10)</formula>
    </cfRule>
  </conditionalFormatting>
  <conditionalFormatting sqref="I10">
    <cfRule type="expression" dxfId="4" priority="4">
      <formula>FIND("Réagir",J10)</formula>
    </cfRule>
    <cfRule type="expression" dxfId="3" priority="5">
      <formula>FIND("Agir",J10)</formula>
    </cfRule>
  </conditionalFormatting>
  <conditionalFormatting sqref="I10">
    <cfRule type="expression" dxfId="2" priority="1" stopIfTrue="1">
      <formula>ISTEXT(I10)</formula>
    </cfRule>
    <cfRule type="expression" dxfId="1" priority="2">
      <formula>FIND("Réagir",J10)</formula>
    </cfRule>
    <cfRule type="expression" dxfId="0" priority="3">
      <formula>FIND("Agir",J10)</formula>
    </cfRule>
  </conditionalFormatting>
  <dataValidations xWindow="416" yWindow="312" count="3">
    <dataValidation type="whole" allowBlank="1" showInputMessage="1" showErrorMessage="1" errorTitle="Pondération invalide" error="Les valeurs permises de la pondération sont 1, 2 ou 3" promptTitle="Pondération" prompt="Entrer 1, 2 ou 3" sqref="E17:E23 E50:E54 E13:E14 E31:E33 E26:E28 E36:E40 E43:E47 E7:E10" xr:uid="{00000000-0002-0000-0900-000000000000}">
      <formula1>1</formula1>
      <formula2>3</formula2>
    </dataValidation>
    <dataValidation type="whole" allowBlank="1" showInputMessage="1" showErrorMessage="1" errorTitle="Évaluation non valide" error="Les valeurs permises de l'évaluation sont de 0 à 100%" promptTitle="Évaluation" prompt="0 à 100%" sqref="G17:G23 G50:G54 G13:G14 G31:G33 G26:G28 G36:G40 G43:G47 G7:G10" xr:uid="{00000000-0002-0000-0900-000001000000}">
      <formula1>0</formula1>
      <formula2>100</formula2>
    </dataValidation>
    <dataValidation type="whole" allowBlank="1" showInputMessage="1" showErrorMessage="1" sqref="K7:M10 K13:M14 K43:M47 K26:M28 K31:M33 K17:M23 K36:M40 K50:M54" xr:uid="{00000000-0002-0000-0900-000002000000}">
      <formula1>1</formula1>
      <formula2>4</formula2>
    </dataValidation>
  </dataValidations>
  <printOptions horizontalCentered="1" verticalCentered="1"/>
  <pageMargins left="0.70866141732283472" right="0.70866141732283472" top="0.74803149606299213" bottom="0.74803149606299213" header="0.31496062992125984" footer="0.31496062992125984"/>
  <pageSetup scale="40" orientation="landscape" verticalDpi="0" r:id="rId1"/>
  <headerFooter>
    <oddHeader>&amp;L&amp;12Analyse de développement durable&amp;C&amp;18Dimension gouvernance&amp;R&amp;12&amp;D</oddHeader>
    <oddFooter>&amp;L&amp;12Références : Villeneuve, C. et Riffon, O., 2011&amp;C&amp;12Comment réaliser une analyse de développement durable?&amp;R&amp;12Département des Sciences Fondamentales, UQAC</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6">
    <tabColor indexed="62"/>
    <pageSetUpPr fitToPage="1"/>
  </sheetPr>
  <dimension ref="B1:R110"/>
  <sheetViews>
    <sheetView showGridLines="0" zoomScale="60" zoomScaleNormal="60" workbookViewId="0">
      <selection activeCell="O9" sqref="O9"/>
    </sheetView>
  </sheetViews>
  <sheetFormatPr baseColWidth="10" defaultColWidth="11.42578125" defaultRowHeight="18.75" x14ac:dyDescent="0.25"/>
  <cols>
    <col min="1" max="1" width="1.5703125" style="330" customWidth="1"/>
    <col min="2" max="2" width="43.5703125" style="329" customWidth="1"/>
    <col min="3" max="4" width="30" style="329" customWidth="1"/>
    <col min="5" max="5" width="21.7109375" style="330" customWidth="1"/>
    <col min="6" max="6" width="40.85546875" style="330" customWidth="1"/>
    <col min="7" max="7" width="18.7109375" style="330" customWidth="1"/>
    <col min="8" max="8" width="11.42578125" style="330"/>
    <col min="9" max="9" width="62.5703125" style="330" bestFit="1" customWidth="1"/>
    <col min="10" max="10" width="18.7109375" style="330" customWidth="1"/>
    <col min="11" max="11" width="11.42578125" style="330"/>
    <col min="12" max="12" width="61.5703125" style="330" customWidth="1"/>
    <col min="13" max="13" width="18.7109375" style="330" customWidth="1"/>
    <col min="14" max="14" width="11.42578125" style="330"/>
    <col min="15" max="15" width="67" style="330" customWidth="1"/>
    <col min="16" max="16" width="18.7109375" style="330" customWidth="1"/>
    <col min="17" max="17" width="11.42578125" style="330"/>
    <col min="18" max="18" width="46.28515625" style="330" bestFit="1" customWidth="1"/>
    <col min="19" max="19" width="18.85546875" style="330" customWidth="1"/>
    <col min="20" max="16384" width="11.42578125" style="330"/>
  </cols>
  <sheetData>
    <row r="1" spans="2:18" ht="10.5" customHeight="1" thickBot="1" x14ac:dyDescent="0.3"/>
    <row r="2" spans="2:18" ht="80.25" customHeight="1" thickBot="1" x14ac:dyDescent="0.3">
      <c r="B2" s="345" t="s">
        <v>402</v>
      </c>
      <c r="C2" s="572" t="str">
        <f>IF('Description du PSPP'!$C$4=0,"",'Description du PSPP'!$C$4)</f>
        <v/>
      </c>
      <c r="D2" s="573"/>
      <c r="E2" s="331"/>
      <c r="J2"/>
      <c r="K2"/>
      <c r="L2"/>
      <c r="M2"/>
      <c r="N2"/>
      <c r="O2"/>
      <c r="P2"/>
      <c r="Q2"/>
      <c r="R2"/>
    </row>
    <row r="3" spans="2:18" ht="46.5" customHeight="1" thickBot="1" x14ac:dyDescent="0.3">
      <c r="B3" s="346" t="s">
        <v>401</v>
      </c>
      <c r="C3" s="574" t="str">
        <f>IF('Description du PSPP'!$C$12=0,"",'Description du PSPP'!$C$12)</f>
        <v/>
      </c>
      <c r="D3" s="575"/>
      <c r="J3"/>
      <c r="K3"/>
      <c r="L3"/>
      <c r="M3"/>
      <c r="N3"/>
      <c r="O3"/>
      <c r="P3"/>
      <c r="Q3"/>
      <c r="R3"/>
    </row>
    <row r="4" spans="2:18" ht="46.5" customHeight="1" thickBot="1" x14ac:dyDescent="0.3">
      <c r="B4" s="347" t="s">
        <v>18</v>
      </c>
      <c r="C4" s="350" t="s">
        <v>399</v>
      </c>
      <c r="D4" s="353" t="s">
        <v>400</v>
      </c>
      <c r="J4"/>
      <c r="K4"/>
      <c r="L4"/>
      <c r="M4"/>
      <c r="N4"/>
      <c r="O4"/>
      <c r="P4"/>
      <c r="Q4"/>
      <c r="R4"/>
    </row>
    <row r="5" spans="2:18" ht="46.5" customHeight="1" x14ac:dyDescent="0.25">
      <c r="B5" s="349" t="s">
        <v>63</v>
      </c>
      <c r="C5" s="360">
        <f>Sociale!E66</f>
        <v>0</v>
      </c>
      <c r="D5" s="344">
        <f>Sociale!G66</f>
        <v>0</v>
      </c>
      <c r="J5"/>
      <c r="K5"/>
      <c r="L5"/>
      <c r="M5"/>
      <c r="N5"/>
      <c r="O5"/>
      <c r="P5"/>
      <c r="Q5"/>
      <c r="R5"/>
    </row>
    <row r="6" spans="2:18" ht="46.5" customHeight="1" x14ac:dyDescent="0.25">
      <c r="B6" s="341" t="s">
        <v>1</v>
      </c>
      <c r="C6" s="361">
        <f>Écologique!E46</f>
        <v>0</v>
      </c>
      <c r="D6" s="339">
        <f>Écologique!G46</f>
        <v>0</v>
      </c>
      <c r="J6"/>
      <c r="K6"/>
      <c r="L6"/>
      <c r="M6"/>
      <c r="N6"/>
      <c r="O6"/>
      <c r="P6"/>
      <c r="Q6"/>
      <c r="R6"/>
    </row>
    <row r="7" spans="2:18" ht="46.5" customHeight="1" x14ac:dyDescent="0.25">
      <c r="B7" s="342" t="s">
        <v>2</v>
      </c>
      <c r="C7" s="361">
        <f>Économique!E51</f>
        <v>0</v>
      </c>
      <c r="D7" s="339">
        <f>Économique!G51</f>
        <v>0</v>
      </c>
      <c r="J7"/>
      <c r="K7"/>
      <c r="L7"/>
      <c r="M7"/>
      <c r="N7"/>
      <c r="O7"/>
      <c r="P7"/>
      <c r="Q7"/>
      <c r="R7"/>
    </row>
    <row r="8" spans="2:18" ht="46.5" customHeight="1" x14ac:dyDescent="0.25">
      <c r="B8" s="333" t="s">
        <v>69</v>
      </c>
      <c r="C8" s="361">
        <f>Culturelle!E30</f>
        <v>0</v>
      </c>
      <c r="D8" s="339">
        <f>Culturelle!G30</f>
        <v>0</v>
      </c>
      <c r="J8"/>
      <c r="K8"/>
      <c r="L8"/>
      <c r="M8"/>
      <c r="N8"/>
      <c r="O8"/>
      <c r="P8"/>
      <c r="Q8"/>
      <c r="R8"/>
    </row>
    <row r="9" spans="2:18" ht="46.5" customHeight="1" x14ac:dyDescent="0.25">
      <c r="B9" s="332" t="s">
        <v>17</v>
      </c>
      <c r="C9" s="361">
        <f>Éthique!E38</f>
        <v>0</v>
      </c>
      <c r="D9" s="339">
        <f>Éthique!G38</f>
        <v>0</v>
      </c>
      <c r="J9"/>
      <c r="K9"/>
      <c r="L9"/>
      <c r="M9"/>
      <c r="N9"/>
      <c r="O9"/>
      <c r="P9"/>
      <c r="Q9"/>
      <c r="R9"/>
    </row>
    <row r="10" spans="2:18" ht="46.5" customHeight="1" thickBot="1" x14ac:dyDescent="0.3">
      <c r="B10" s="343" t="s">
        <v>16</v>
      </c>
      <c r="C10" s="362">
        <f>Gouvernance!E57</f>
        <v>0</v>
      </c>
      <c r="D10" s="340">
        <f>Gouvernance!G57</f>
        <v>0</v>
      </c>
      <c r="J10"/>
      <c r="K10"/>
      <c r="L10"/>
      <c r="M10"/>
      <c r="N10"/>
      <c r="O10"/>
      <c r="P10"/>
      <c r="Q10"/>
      <c r="R10"/>
    </row>
    <row r="11" spans="2:18" ht="46.5" customHeight="1" x14ac:dyDescent="0.25">
      <c r="J11"/>
      <c r="K11"/>
      <c r="L11"/>
      <c r="M11"/>
      <c r="N11"/>
      <c r="O11"/>
      <c r="P11"/>
      <c r="Q11"/>
      <c r="R11"/>
    </row>
    <row r="12" spans="2:18" ht="46.5" customHeight="1" thickBot="1" x14ac:dyDescent="0.3">
      <c r="J12"/>
      <c r="K12"/>
      <c r="L12"/>
      <c r="M12"/>
      <c r="N12"/>
      <c r="O12"/>
      <c r="P12"/>
      <c r="Q12"/>
      <c r="R12"/>
    </row>
    <row r="13" spans="2:18" ht="46.5" customHeight="1" thickBot="1" x14ac:dyDescent="0.3">
      <c r="B13" s="576" t="s">
        <v>404</v>
      </c>
      <c r="C13" s="577"/>
      <c r="D13" s="578"/>
      <c r="J13"/>
      <c r="K13"/>
      <c r="L13"/>
      <c r="M13"/>
      <c r="N13"/>
      <c r="O13"/>
      <c r="P13"/>
      <c r="Q13"/>
      <c r="R13"/>
    </row>
    <row r="14" spans="2:18" ht="46.5" customHeight="1" thickBot="1" x14ac:dyDescent="0.3">
      <c r="B14" s="351" t="s">
        <v>19</v>
      </c>
      <c r="C14" s="365" t="s">
        <v>399</v>
      </c>
      <c r="D14" s="365" t="s">
        <v>400</v>
      </c>
      <c r="J14"/>
      <c r="K14"/>
      <c r="L14"/>
      <c r="M14"/>
      <c r="N14"/>
      <c r="O14"/>
      <c r="P14"/>
      <c r="Q14"/>
      <c r="R14"/>
    </row>
    <row r="15" spans="2:18" ht="46.5" customHeight="1" x14ac:dyDescent="0.25">
      <c r="B15" s="359" t="str">
        <f>Sociale!C6</f>
        <v>Lutte contre la pauvreté</v>
      </c>
      <c r="C15" s="364">
        <f>Sociale!E10</f>
        <v>0</v>
      </c>
      <c r="D15" s="363">
        <f>Sociale!G10</f>
        <v>0</v>
      </c>
      <c r="J15"/>
      <c r="K15"/>
      <c r="L15"/>
      <c r="M15"/>
      <c r="N15"/>
      <c r="O15"/>
      <c r="P15"/>
      <c r="Q15"/>
      <c r="R15"/>
    </row>
    <row r="16" spans="2:18" ht="46.5" customHeight="1" x14ac:dyDescent="0.25">
      <c r="B16" s="348" t="str">
        <f>Sociale!C11</f>
        <v>Eau</v>
      </c>
      <c r="C16" s="370">
        <f>Sociale!E16</f>
        <v>0</v>
      </c>
      <c r="D16" s="372">
        <f>Sociale!G16</f>
        <v>0</v>
      </c>
      <c r="J16"/>
      <c r="K16"/>
      <c r="L16"/>
      <c r="M16"/>
      <c r="N16"/>
      <c r="O16"/>
      <c r="P16"/>
      <c r="Q16"/>
      <c r="R16"/>
    </row>
    <row r="17" spans="2:18" ht="46.5" customHeight="1" x14ac:dyDescent="0.25">
      <c r="B17" s="348" t="str">
        <f>Sociale!C17</f>
        <v>Alimentation</v>
      </c>
      <c r="C17" s="370">
        <f>Sociale!E23</f>
        <v>0</v>
      </c>
      <c r="D17" s="372">
        <f>Sociale!G23</f>
        <v>0</v>
      </c>
      <c r="J17"/>
      <c r="K17"/>
      <c r="L17"/>
      <c r="M17"/>
      <c r="N17"/>
      <c r="O17"/>
      <c r="P17"/>
      <c r="Q17"/>
      <c r="R17"/>
    </row>
    <row r="18" spans="2:18" ht="46.5" customHeight="1" x14ac:dyDescent="0.25">
      <c r="B18" s="348" t="str">
        <f>Sociale!C24</f>
        <v>Santé</v>
      </c>
      <c r="C18" s="370">
        <f>Sociale!E31</f>
        <v>0</v>
      </c>
      <c r="D18" s="372">
        <f>Sociale!G31</f>
        <v>0</v>
      </c>
      <c r="J18"/>
      <c r="K18"/>
      <c r="L18"/>
      <c r="M18"/>
      <c r="N18"/>
      <c r="O18"/>
      <c r="P18"/>
      <c r="Q18"/>
      <c r="R18"/>
    </row>
    <row r="19" spans="2:18" ht="46.5" customHeight="1" x14ac:dyDescent="0.25">
      <c r="B19" s="348" t="str">
        <f>Sociale!C32</f>
        <v>Sécurité</v>
      </c>
      <c r="C19" s="370">
        <f>Sociale!E36</f>
        <v>0</v>
      </c>
      <c r="D19" s="372">
        <f>Sociale!G36</f>
        <v>0</v>
      </c>
      <c r="J19"/>
      <c r="K19"/>
      <c r="L19"/>
      <c r="M19"/>
      <c r="N19"/>
      <c r="O19"/>
      <c r="P19"/>
      <c r="Q19"/>
      <c r="R19"/>
    </row>
    <row r="20" spans="2:18" ht="46.5" customHeight="1" x14ac:dyDescent="0.25">
      <c r="B20" s="348" t="str">
        <f>Sociale!C37</f>
        <v>Éducation</v>
      </c>
      <c r="C20" s="370">
        <f>Sociale!E43</f>
        <v>0</v>
      </c>
      <c r="D20" s="372">
        <f>Sociale!G43</f>
        <v>0</v>
      </c>
    </row>
    <row r="21" spans="2:18" ht="46.5" customHeight="1" x14ac:dyDescent="0.25">
      <c r="B21" s="348" t="str">
        <f>Sociale!C44</f>
        <v>Collectivité et implication</v>
      </c>
      <c r="C21" s="370">
        <f>Sociale!E51</f>
        <v>0</v>
      </c>
      <c r="D21" s="372">
        <f>Sociale!G51</f>
        <v>0</v>
      </c>
    </row>
    <row r="22" spans="2:18" ht="46.5" customHeight="1" x14ac:dyDescent="0.25">
      <c r="B22" s="348" t="str">
        <f>Sociale!C52</f>
        <v>Établissements humains</v>
      </c>
      <c r="C22" s="370">
        <f>Sociale!E59</f>
        <v>0</v>
      </c>
      <c r="D22" s="372">
        <f>Sociale!G59</f>
        <v>0</v>
      </c>
    </row>
    <row r="23" spans="2:18" ht="46.5" customHeight="1" thickBot="1" x14ac:dyDescent="0.3">
      <c r="B23" s="348" t="str">
        <f>Sociale!C60</f>
        <v>Genre</v>
      </c>
      <c r="C23" s="371">
        <f>Sociale!E64</f>
        <v>0</v>
      </c>
      <c r="D23" s="373">
        <f>Sociale!G64</f>
        <v>0</v>
      </c>
    </row>
    <row r="24" spans="2:18" ht="46.5" customHeight="1" x14ac:dyDescent="0.25">
      <c r="B24" s="330"/>
      <c r="C24" s="330"/>
      <c r="D24" s="330"/>
    </row>
    <row r="25" spans="2:18" ht="46.5" customHeight="1" thickBot="1" x14ac:dyDescent="0.3">
      <c r="B25" s="330"/>
      <c r="C25" s="330"/>
      <c r="D25" s="330"/>
    </row>
    <row r="26" spans="2:18" ht="46.5" customHeight="1" thickBot="1" x14ac:dyDescent="0.3">
      <c r="B26" s="579" t="s">
        <v>73</v>
      </c>
      <c r="C26" s="580"/>
      <c r="D26" s="581"/>
    </row>
    <row r="27" spans="2:18" ht="46.5" customHeight="1" thickBot="1" x14ac:dyDescent="0.3">
      <c r="B27" s="351" t="s">
        <v>19</v>
      </c>
      <c r="C27" s="369" t="s">
        <v>399</v>
      </c>
      <c r="D27" s="365" t="s">
        <v>400</v>
      </c>
    </row>
    <row r="28" spans="2:18" ht="46.5" customHeight="1" x14ac:dyDescent="0.25">
      <c r="B28" s="357" t="str">
        <f>Écologique!C6</f>
        <v>Écosystèmes</v>
      </c>
      <c r="C28" s="364">
        <f>Écologique!E13</f>
        <v>0</v>
      </c>
      <c r="D28" s="363">
        <f>Écologique!G13</f>
        <v>0</v>
      </c>
    </row>
    <row r="29" spans="2:18" ht="46.5" customHeight="1" x14ac:dyDescent="0.25">
      <c r="B29" s="336" t="str">
        <f>Écologique!C14</f>
        <v>Biodiversité</v>
      </c>
      <c r="C29" s="370">
        <f>Écologique!E18</f>
        <v>0</v>
      </c>
      <c r="D29" s="372">
        <f>Écologique!G18</f>
        <v>0</v>
      </c>
    </row>
    <row r="30" spans="2:18" ht="46.5" customHeight="1" x14ac:dyDescent="0.25">
      <c r="B30" s="336" t="str">
        <f>Écologique!C19</f>
        <v>Ressources</v>
      </c>
      <c r="C30" s="370">
        <f>Écologique!E25</f>
        <v>0</v>
      </c>
      <c r="D30" s="372">
        <f>Écologique!G25</f>
        <v>0</v>
      </c>
    </row>
    <row r="31" spans="2:18" ht="46.5" customHeight="1" x14ac:dyDescent="0.25">
      <c r="B31" s="336" t="str">
        <f>Écologique!C26</f>
        <v xml:space="preserve">Extrants </v>
      </c>
      <c r="C31" s="370">
        <f>Écologique!E32</f>
        <v>0</v>
      </c>
      <c r="D31" s="372">
        <f>Écologique!G32</f>
        <v>0</v>
      </c>
    </row>
    <row r="32" spans="2:18" ht="46.5" customHeight="1" x14ac:dyDescent="0.25">
      <c r="B32" s="336" t="str">
        <f>Écologique!C33</f>
        <v>Usages du territoire</v>
      </c>
      <c r="C32" s="370">
        <f>Écologique!E37</f>
        <v>0</v>
      </c>
      <c r="D32" s="372">
        <f>Écologique!G37</f>
        <v>0</v>
      </c>
    </row>
    <row r="33" spans="2:6" ht="46.5" customHeight="1" thickBot="1" x14ac:dyDescent="0.3">
      <c r="B33" s="358" t="str">
        <f>Écologique!C38</f>
        <v>Changements climatiques</v>
      </c>
      <c r="C33" s="371">
        <f>Écologique!E44</f>
        <v>0</v>
      </c>
      <c r="D33" s="373">
        <f>Écologique!G44</f>
        <v>0</v>
      </c>
    </row>
    <row r="34" spans="2:6" ht="46.5" customHeight="1" x14ac:dyDescent="0.25">
      <c r="E34" s="329"/>
      <c r="F34" s="329"/>
    </row>
    <row r="35" spans="2:6" ht="46.5" customHeight="1" thickBot="1" x14ac:dyDescent="0.3"/>
    <row r="36" spans="2:6" ht="46.5" customHeight="1" thickBot="1" x14ac:dyDescent="0.3">
      <c r="B36" s="582" t="s">
        <v>75</v>
      </c>
      <c r="C36" s="583"/>
      <c r="D36" s="584"/>
    </row>
    <row r="37" spans="2:6" ht="46.5" customHeight="1" thickBot="1" x14ac:dyDescent="0.3">
      <c r="B37" s="351" t="s">
        <v>19</v>
      </c>
      <c r="C37" s="365" t="s">
        <v>399</v>
      </c>
      <c r="D37" s="365" t="s">
        <v>400</v>
      </c>
    </row>
    <row r="38" spans="2:6" ht="46.5" customHeight="1" x14ac:dyDescent="0.25">
      <c r="B38" s="368" t="str">
        <f>Économique!C6</f>
        <v>Production responsable</v>
      </c>
      <c r="C38" s="364">
        <f>Économique!E12</f>
        <v>0</v>
      </c>
      <c r="D38" s="363">
        <f>Économique!G12</f>
        <v>0</v>
      </c>
    </row>
    <row r="39" spans="2:6" ht="46.5" customHeight="1" x14ac:dyDescent="0.25">
      <c r="B39" s="337" t="str">
        <f>Économique!C13</f>
        <v>Consommation responsable</v>
      </c>
      <c r="C39" s="370">
        <f>Économique!E17</f>
        <v>0</v>
      </c>
      <c r="D39" s="372">
        <f>Économique!G17</f>
        <v>0</v>
      </c>
    </row>
    <row r="40" spans="2:6" ht="46.5" customHeight="1" x14ac:dyDescent="0.25">
      <c r="B40" s="337" t="str">
        <f>Économique!C18</f>
        <v>Viabilité économique</v>
      </c>
      <c r="C40" s="370">
        <f>Économique!E23</f>
        <v>0</v>
      </c>
      <c r="D40" s="372">
        <f>Économique!G23</f>
        <v>0</v>
      </c>
    </row>
    <row r="41" spans="2:6" ht="46.5" customHeight="1" x14ac:dyDescent="0.25">
      <c r="B41" s="337" t="str">
        <f>Économique!C24</f>
        <v>Travail</v>
      </c>
      <c r="C41" s="370">
        <f>Économique!E27</f>
        <v>0</v>
      </c>
      <c r="D41" s="372">
        <f>Économique!G27</f>
        <v>0</v>
      </c>
    </row>
    <row r="42" spans="2:6" ht="46.5" customHeight="1" x14ac:dyDescent="0.25">
      <c r="B42" s="337" t="str">
        <f>Économique!C28</f>
        <v>Richesses et prospérité</v>
      </c>
      <c r="C42" s="370">
        <f>Économique!E33</f>
        <v>0</v>
      </c>
      <c r="D42" s="372">
        <f>Économique!G33</f>
        <v>0</v>
      </c>
    </row>
    <row r="43" spans="2:6" ht="46.5" customHeight="1" x14ac:dyDescent="0.25">
      <c r="B43" s="337" t="str">
        <f>Économique!C34</f>
        <v>Énergie</v>
      </c>
      <c r="C43" s="370">
        <f>Économique!E38</f>
        <v>0</v>
      </c>
      <c r="D43" s="372">
        <f>Économique!G38</f>
        <v>0</v>
      </c>
    </row>
    <row r="44" spans="2:6" ht="46.5" customHeight="1" x14ac:dyDescent="0.25">
      <c r="B44" s="337" t="str">
        <f>Économique!C39</f>
        <v>Entreprenariat</v>
      </c>
      <c r="C44" s="370">
        <f>Économique!E43</f>
        <v>0</v>
      </c>
      <c r="D44" s="372">
        <f>Économique!G43</f>
        <v>0</v>
      </c>
    </row>
    <row r="45" spans="2:6" ht="46.5" customHeight="1" thickBot="1" x14ac:dyDescent="0.3">
      <c r="B45" s="356" t="str">
        <f>Économique!C44</f>
        <v>Modèles économiques</v>
      </c>
      <c r="C45" s="371">
        <f>Économique!E49</f>
        <v>0</v>
      </c>
      <c r="D45" s="373">
        <f>Économique!G49</f>
        <v>0</v>
      </c>
    </row>
    <row r="46" spans="2:6" ht="46.5" customHeight="1" x14ac:dyDescent="0.25"/>
    <row r="47" spans="2:6" ht="46.5" customHeight="1" thickBot="1" x14ac:dyDescent="0.3"/>
    <row r="48" spans="2:6" ht="48.75" customHeight="1" thickBot="1" x14ac:dyDescent="0.3">
      <c r="B48" s="563" t="s">
        <v>83</v>
      </c>
      <c r="C48" s="564"/>
      <c r="D48" s="565"/>
    </row>
    <row r="49" spans="2:4" ht="48.75" customHeight="1" thickBot="1" x14ac:dyDescent="0.3">
      <c r="B49" s="351" t="s">
        <v>19</v>
      </c>
      <c r="C49" s="365" t="s">
        <v>399</v>
      </c>
      <c r="D49" s="365" t="s">
        <v>400</v>
      </c>
    </row>
    <row r="50" spans="2:4" ht="48.75" customHeight="1" x14ac:dyDescent="0.25">
      <c r="B50" s="366" t="str">
        <f>Culturelle!C6</f>
        <v>Transmission du patrimoine culturel</v>
      </c>
      <c r="C50" s="364">
        <f>Culturelle!E12</f>
        <v>0</v>
      </c>
      <c r="D50" s="363">
        <f>Culturelle!G12</f>
        <v>0</v>
      </c>
    </row>
    <row r="51" spans="2:4" ht="48.75" customHeight="1" x14ac:dyDescent="0.25">
      <c r="B51" s="367" t="str">
        <f>Culturelle!C13</f>
        <v>Pratiques culturelles et artistiques</v>
      </c>
      <c r="C51" s="370">
        <f>Culturelle!E18</f>
        <v>0</v>
      </c>
      <c r="D51" s="372">
        <f>Culturelle!G18</f>
        <v>0</v>
      </c>
    </row>
    <row r="52" spans="2:4" ht="48.75" customHeight="1" x14ac:dyDescent="0.25">
      <c r="B52" s="367" t="str">
        <f>Culturelle!C19</f>
        <v>Diversité culturelle</v>
      </c>
      <c r="C52" s="370">
        <f>Culturelle!E23</f>
        <v>0</v>
      </c>
      <c r="D52" s="372">
        <f>Culturelle!G23</f>
        <v>0</v>
      </c>
    </row>
    <row r="53" spans="2:4" ht="48.75" customHeight="1" thickBot="1" x14ac:dyDescent="0.3">
      <c r="B53" s="355" t="str">
        <f>Culturelle!C24</f>
        <v>Contribution de la culture au développement</v>
      </c>
      <c r="C53" s="371">
        <f>Culturelle!E28</f>
        <v>0</v>
      </c>
      <c r="D53" s="373">
        <f>Culturelle!G28</f>
        <v>0</v>
      </c>
    </row>
    <row r="54" spans="2:4" ht="46.5" customHeight="1" x14ac:dyDescent="0.25"/>
    <row r="55" spans="2:4" ht="46.5" customHeight="1" thickBot="1" x14ac:dyDescent="0.3"/>
    <row r="56" spans="2:4" ht="46.5" customHeight="1" thickBot="1" x14ac:dyDescent="0.3">
      <c r="B56" s="566" t="s">
        <v>74</v>
      </c>
      <c r="C56" s="567"/>
      <c r="D56" s="568"/>
    </row>
    <row r="57" spans="2:4" ht="46.5" customHeight="1" thickBot="1" x14ac:dyDescent="0.3">
      <c r="B57" s="334" t="s">
        <v>19</v>
      </c>
      <c r="C57" s="365" t="s">
        <v>399</v>
      </c>
      <c r="D57" s="365" t="s">
        <v>400</v>
      </c>
    </row>
    <row r="58" spans="2:4" ht="46.5" customHeight="1" x14ac:dyDescent="0.25">
      <c r="B58" s="335" t="str">
        <f>Éthique!C6</f>
        <v>Responsabilité</v>
      </c>
      <c r="C58" s="364">
        <f>Éthique!E13</f>
        <v>0</v>
      </c>
      <c r="D58" s="363">
        <f>Éthique!G13</f>
        <v>0</v>
      </c>
    </row>
    <row r="59" spans="2:4" ht="46.5" customHeight="1" x14ac:dyDescent="0.25">
      <c r="B59" s="335" t="str">
        <f>Éthique!C14</f>
        <v>Paix</v>
      </c>
      <c r="C59" s="370">
        <f>Éthique!E19</f>
        <v>0</v>
      </c>
      <c r="D59" s="372">
        <f>Éthique!G19</f>
        <v>0</v>
      </c>
    </row>
    <row r="60" spans="2:4" ht="46.5" customHeight="1" x14ac:dyDescent="0.25">
      <c r="B60" s="335" t="str">
        <f>Éthique!C20</f>
        <v>Bienveillance</v>
      </c>
      <c r="C60" s="370">
        <f>Éthique!E25</f>
        <v>0</v>
      </c>
      <c r="D60" s="372">
        <f>Éthique!G25</f>
        <v>0</v>
      </c>
    </row>
    <row r="61" spans="2:4" ht="46.5" customHeight="1" x14ac:dyDescent="0.25">
      <c r="B61" s="335" t="str">
        <f>Éthique!C26</f>
        <v>Partage</v>
      </c>
      <c r="C61" s="370">
        <f>Éthique!E30</f>
        <v>0</v>
      </c>
      <c r="D61" s="372">
        <f>Éthique!G30</f>
        <v>0</v>
      </c>
    </row>
    <row r="62" spans="2:4" ht="46.5" customHeight="1" thickBot="1" x14ac:dyDescent="0.3">
      <c r="B62" s="354" t="str">
        <f>Éthique!C31</f>
        <v>Démarche éthique</v>
      </c>
      <c r="C62" s="371">
        <f>Éthique!E36</f>
        <v>0</v>
      </c>
      <c r="D62" s="373">
        <f>Éthique!G36</f>
        <v>0</v>
      </c>
    </row>
    <row r="63" spans="2:4" ht="46.5" customHeight="1" x14ac:dyDescent="0.25"/>
    <row r="64" spans="2:4" ht="46.5" customHeight="1" thickBot="1" x14ac:dyDescent="0.3"/>
    <row r="65" spans="2:4" ht="46.5" customHeight="1" thickBot="1" x14ac:dyDescent="0.3">
      <c r="B65" s="569" t="s">
        <v>403</v>
      </c>
      <c r="C65" s="570"/>
      <c r="D65" s="571"/>
    </row>
    <row r="66" spans="2:4" ht="46.5" customHeight="1" thickBot="1" x14ac:dyDescent="0.3">
      <c r="B66" s="351" t="s">
        <v>19</v>
      </c>
      <c r="C66" s="365" t="s">
        <v>399</v>
      </c>
      <c r="D66" s="365" t="s">
        <v>400</v>
      </c>
    </row>
    <row r="67" spans="2:4" ht="46.5" customHeight="1" x14ac:dyDescent="0.25">
      <c r="B67" s="352" t="str">
        <f>Gouvernance!C6</f>
        <v>Institutions</v>
      </c>
      <c r="C67" s="364">
        <f>Gouvernance!E11</f>
        <v>0</v>
      </c>
      <c r="D67" s="363">
        <f>Gouvernance!G11</f>
        <v>0</v>
      </c>
    </row>
    <row r="68" spans="2:4" ht="46.5" customHeight="1" x14ac:dyDescent="0.25">
      <c r="B68" s="338" t="str">
        <f>Gouvernance!C12</f>
        <v>Instruments et processus</v>
      </c>
      <c r="C68" s="370">
        <f>Gouvernance!E15</f>
        <v>0</v>
      </c>
      <c r="D68" s="372">
        <f>Gouvernance!G15</f>
        <v>0</v>
      </c>
    </row>
    <row r="69" spans="2:4" ht="46.5" customHeight="1" x14ac:dyDescent="0.25">
      <c r="B69" s="338" t="str">
        <f>Gouvernance!C16</f>
        <v>Participation et citoyenneté</v>
      </c>
      <c r="C69" s="370">
        <f>Gouvernance!E24</f>
        <v>0</v>
      </c>
      <c r="D69" s="372">
        <f>Gouvernance!G24</f>
        <v>0</v>
      </c>
    </row>
    <row r="70" spans="2:4" ht="46.5" customHeight="1" x14ac:dyDescent="0.25">
      <c r="B70" s="338" t="str">
        <f>Gouvernance!C25</f>
        <v>Subsidiarité</v>
      </c>
      <c r="C70" s="370">
        <f>Gouvernance!E29</f>
        <v>0</v>
      </c>
      <c r="D70" s="372">
        <f>Gouvernance!G29</f>
        <v>0</v>
      </c>
    </row>
    <row r="71" spans="2:4" ht="46.5" customHeight="1" x14ac:dyDescent="0.25">
      <c r="B71" s="338" t="str">
        <f>Gouvernance!C30</f>
        <v>Intégration locale</v>
      </c>
      <c r="C71" s="370">
        <f>Gouvernance!E34</f>
        <v>0</v>
      </c>
      <c r="D71" s="372">
        <f>Gouvernance!G34</f>
        <v>0</v>
      </c>
    </row>
    <row r="72" spans="2:4" ht="46.5" customHeight="1" x14ac:dyDescent="0.25">
      <c r="B72" s="338" t="str">
        <f>Gouvernance!C35</f>
        <v>Information</v>
      </c>
      <c r="C72" s="370">
        <f>Gouvernance!E41</f>
        <v>0</v>
      </c>
      <c r="D72" s="372">
        <f>Gouvernance!G41</f>
        <v>0</v>
      </c>
    </row>
    <row r="73" spans="2:4" ht="46.5" customHeight="1" x14ac:dyDescent="0.25">
      <c r="B73" s="338" t="str">
        <f>Gouvernance!C42</f>
        <v>Innovation</v>
      </c>
      <c r="C73" s="370">
        <f>Gouvernance!E48</f>
        <v>0</v>
      </c>
      <c r="D73" s="372">
        <f>Gouvernance!G48</f>
        <v>0</v>
      </c>
    </row>
    <row r="74" spans="2:4" ht="46.5" customHeight="1" thickBot="1" x14ac:dyDescent="0.3">
      <c r="B74" s="338" t="str">
        <f>Gouvernance!C49</f>
        <v>Gestion du risque et résilience</v>
      </c>
      <c r="C74" s="371">
        <f>Gouvernance!E55</f>
        <v>0</v>
      </c>
      <c r="D74" s="373">
        <f>Gouvernance!G55</f>
        <v>0</v>
      </c>
    </row>
    <row r="75" spans="2:4" ht="39" customHeight="1" x14ac:dyDescent="0.25"/>
    <row r="76" spans="2:4" ht="39" customHeight="1" x14ac:dyDescent="0.25"/>
    <row r="77" spans="2:4" ht="39" customHeight="1" x14ac:dyDescent="0.25"/>
    <row r="78" spans="2:4" ht="39" customHeight="1" x14ac:dyDescent="0.25"/>
    <row r="79" spans="2:4" ht="39" customHeight="1" x14ac:dyDescent="0.25"/>
    <row r="80" spans="2:4" ht="39" customHeight="1" x14ac:dyDescent="0.25"/>
    <row r="81" ht="39" customHeight="1" x14ac:dyDescent="0.25"/>
    <row r="82" ht="21" customHeight="1" x14ac:dyDescent="0.25"/>
    <row r="83" ht="21" customHeight="1" x14ac:dyDescent="0.25"/>
    <row r="84" ht="21" customHeight="1" x14ac:dyDescent="0.25"/>
    <row r="85" ht="21" customHeight="1" x14ac:dyDescent="0.25"/>
    <row r="86" ht="21" customHeight="1" x14ac:dyDescent="0.25"/>
    <row r="87" ht="21" customHeight="1" x14ac:dyDescent="0.25"/>
    <row r="88" ht="21" customHeight="1" x14ac:dyDescent="0.25"/>
    <row r="89" ht="21" customHeight="1" x14ac:dyDescent="0.25"/>
    <row r="90" ht="21" customHeight="1" x14ac:dyDescent="0.25"/>
    <row r="91" ht="21" customHeight="1" x14ac:dyDescent="0.25"/>
    <row r="92" ht="21" customHeight="1" x14ac:dyDescent="0.25"/>
    <row r="93" ht="21" customHeight="1" x14ac:dyDescent="0.25"/>
    <row r="94" ht="21" customHeight="1" x14ac:dyDescent="0.25"/>
    <row r="95" ht="21" customHeight="1" x14ac:dyDescent="0.25"/>
    <row r="96" ht="21" customHeight="1" x14ac:dyDescent="0.25"/>
    <row r="97" ht="21" customHeight="1" x14ac:dyDescent="0.25"/>
    <row r="98" ht="21" customHeight="1" x14ac:dyDescent="0.25"/>
    <row r="99" ht="21" customHeight="1" x14ac:dyDescent="0.25"/>
    <row r="100" ht="21" customHeight="1" x14ac:dyDescent="0.25"/>
    <row r="101" ht="21" customHeight="1" x14ac:dyDescent="0.25"/>
    <row r="102" ht="21" customHeight="1" x14ac:dyDescent="0.25"/>
    <row r="103" ht="21" customHeight="1" x14ac:dyDescent="0.25"/>
    <row r="104" ht="21" customHeight="1" x14ac:dyDescent="0.25"/>
    <row r="105" ht="21" customHeight="1" x14ac:dyDescent="0.25"/>
    <row r="107" ht="21" customHeight="1" x14ac:dyDescent="0.25"/>
    <row r="108" ht="21" customHeight="1" x14ac:dyDescent="0.25"/>
    <row r="109" ht="21" customHeight="1" x14ac:dyDescent="0.25"/>
    <row r="110" ht="21" customHeight="1" x14ac:dyDescent="0.25"/>
  </sheetData>
  <mergeCells count="8">
    <mergeCell ref="B48:D48"/>
    <mergeCell ref="B56:D56"/>
    <mergeCell ref="B65:D65"/>
    <mergeCell ref="C2:D2"/>
    <mergeCell ref="C3:D3"/>
    <mergeCell ref="B13:D13"/>
    <mergeCell ref="B26:D26"/>
    <mergeCell ref="B36:D36"/>
  </mergeCells>
  <phoneticPr fontId="0" type="noConversion"/>
  <printOptions horizontalCentered="1" verticalCentered="1"/>
  <pageMargins left="0.23622047244094491" right="0.23622047244094491" top="0.51181102362204722" bottom="0.51181102362204722" header="0.23622047244094491" footer="0.23622047244094491"/>
  <pageSetup scale="71" fitToWidth="6" fitToHeight="2" orientation="landscape" horizontalDpi="200" verticalDpi="200" r:id="rId1"/>
  <headerFooter alignWithMargins="0">
    <oddHeader>&amp;L&amp;"Arial,Normal"&amp;12Analyse de développement durable &amp;C&amp;"Arial,Italique"&amp;18Résultats&amp;16 &amp;R&amp;"Arial,Normal"&amp;12&amp;D</oddHeader>
    <oddFooter>&amp;L&amp;"Arial,Normal"&amp;12Références : Villeneuve, C. et Riffon, O., 2011&amp;C&amp;"Arial,Normal"&amp;12Comment réaliser une analyse de développement durable?&amp;R&amp;"Arial,Normal"&amp;12Département des sciences fondamentales, UQAC</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Q113"/>
  <sheetViews>
    <sheetView showGridLines="0" tabSelected="1" topLeftCell="A43" zoomScale="90" zoomScaleNormal="90" workbookViewId="0">
      <selection activeCell="N108" sqref="N108"/>
    </sheetView>
  </sheetViews>
  <sheetFormatPr baseColWidth="10" defaultColWidth="11.42578125" defaultRowHeight="12.75" x14ac:dyDescent="0.2"/>
  <cols>
    <col min="1" max="2" width="11.42578125" customWidth="1"/>
  </cols>
  <sheetData>
    <row r="1" spans="1:17" ht="15" x14ac:dyDescent="0.25">
      <c r="A1" s="8"/>
    </row>
    <row r="2" spans="1:17" ht="15" x14ac:dyDescent="0.25">
      <c r="A2" s="8"/>
    </row>
    <row r="3" spans="1:17" ht="19.5" x14ac:dyDescent="0.4">
      <c r="A3" s="8"/>
      <c r="Q3" s="18"/>
    </row>
    <row r="4" spans="1:17" ht="19.5" x14ac:dyDescent="0.4">
      <c r="A4" s="8"/>
      <c r="Q4" s="19"/>
    </row>
    <row r="5" spans="1:17" ht="19.5" x14ac:dyDescent="0.4">
      <c r="A5" s="8"/>
      <c r="Q5" s="19"/>
    </row>
    <row r="6" spans="1:17" ht="19.5" x14ac:dyDescent="0.4">
      <c r="A6" s="8"/>
      <c r="Q6" s="19"/>
    </row>
    <row r="7" spans="1:17" ht="19.5" x14ac:dyDescent="0.4">
      <c r="Q7" s="19"/>
    </row>
    <row r="8" spans="1:17" ht="19.5" x14ac:dyDescent="0.4">
      <c r="Q8" s="19"/>
    </row>
    <row r="9" spans="1:17" ht="19.5" x14ac:dyDescent="0.4">
      <c r="Q9" s="19"/>
    </row>
    <row r="10" spans="1:17" ht="19.5" x14ac:dyDescent="0.4">
      <c r="Q10" s="19"/>
    </row>
    <row r="11" spans="1:17" ht="19.5" x14ac:dyDescent="0.4">
      <c r="Q11" s="19"/>
    </row>
    <row r="12" spans="1:17" x14ac:dyDescent="0.2">
      <c r="Q12" s="20"/>
    </row>
    <row r="113" spans="11:11" x14ac:dyDescent="0.2">
      <c r="K113" t="s">
        <v>416</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8" shapeId="180228" r:id="rId4">
          <objectPr defaultSize="0" autoPict="0" r:id="rId5">
            <anchor moveWithCells="1">
              <from>
                <xdr:col>6</xdr:col>
                <xdr:colOff>352425</xdr:colOff>
                <xdr:row>84</xdr:row>
                <xdr:rowOff>95250</xdr:rowOff>
              </from>
              <to>
                <xdr:col>13</xdr:col>
                <xdr:colOff>657225</xdr:colOff>
                <xdr:row>100</xdr:row>
                <xdr:rowOff>47625</xdr:rowOff>
              </to>
            </anchor>
          </objectPr>
        </oleObject>
      </mc:Choice>
      <mc:Fallback>
        <oleObject progId="Word.Document.8" shapeId="180228" r:id="rId4"/>
      </mc:Fallback>
    </mc:AlternateContent>
    <mc:AlternateContent xmlns:mc="http://schemas.openxmlformats.org/markup-compatibility/2006">
      <mc:Choice Requires="x14">
        <oleObject progId="Word.Document.8" shapeId="180229" r:id="rId6">
          <objectPr defaultSize="0" autoPict="0" r:id="rId7">
            <anchor moveWithCells="1">
              <from>
                <xdr:col>6</xdr:col>
                <xdr:colOff>352425</xdr:colOff>
                <xdr:row>60</xdr:row>
                <xdr:rowOff>85725</xdr:rowOff>
              </from>
              <to>
                <xdr:col>13</xdr:col>
                <xdr:colOff>657225</xdr:colOff>
                <xdr:row>70</xdr:row>
                <xdr:rowOff>123825</xdr:rowOff>
              </to>
            </anchor>
          </objectPr>
        </oleObject>
      </mc:Choice>
      <mc:Fallback>
        <oleObject progId="Word.Document.8" shapeId="180229" r:id="rId6"/>
      </mc:Fallback>
    </mc:AlternateContent>
    <mc:AlternateContent xmlns:mc="http://schemas.openxmlformats.org/markup-compatibility/2006">
      <mc:Choice Requires="x14">
        <oleObject progId="Word.Document.8" shapeId="180230" r:id="rId8">
          <objectPr defaultSize="0" autoPict="0" r:id="rId9">
            <anchor moveWithCells="1">
              <from>
                <xdr:col>6</xdr:col>
                <xdr:colOff>352425</xdr:colOff>
                <xdr:row>73</xdr:row>
                <xdr:rowOff>28575</xdr:rowOff>
              </from>
              <to>
                <xdr:col>13</xdr:col>
                <xdr:colOff>657225</xdr:colOff>
                <xdr:row>83</xdr:row>
                <xdr:rowOff>66675</xdr:rowOff>
              </to>
            </anchor>
          </objectPr>
        </oleObject>
      </mc:Choice>
      <mc:Fallback>
        <oleObject progId="Word.Document.8" shapeId="180230" r:id="rId8"/>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1"/>
  <sheetViews>
    <sheetView workbookViewId="0"/>
  </sheetViews>
  <sheetFormatPr baseColWidth="10" defaultColWidth="11.42578125" defaultRowHeight="12.75" x14ac:dyDescent="0.2"/>
  <cols>
    <col min="1" max="1" width="39.85546875" style="375" customWidth="1"/>
    <col min="2" max="3" width="33.85546875" style="375" customWidth="1"/>
    <col min="4" max="4" width="37.5703125" style="375" customWidth="1"/>
    <col min="5" max="5" width="40.28515625" style="374" customWidth="1"/>
    <col min="6" max="6" width="35.5703125" style="374" customWidth="1"/>
    <col min="7" max="16384" width="11.42578125" style="374"/>
  </cols>
  <sheetData>
    <row r="1" spans="1:6" ht="54" x14ac:dyDescent="0.2">
      <c r="A1" s="376" t="s">
        <v>405</v>
      </c>
      <c r="B1" s="376" t="s">
        <v>408</v>
      </c>
      <c r="C1" s="376" t="s">
        <v>409</v>
      </c>
      <c r="D1" s="376" t="s">
        <v>410</v>
      </c>
      <c r="E1" s="376" t="s">
        <v>99</v>
      </c>
      <c r="F1" s="376" t="s">
        <v>407</v>
      </c>
    </row>
    <row r="2" spans="1:6" s="378" customFormat="1" ht="114" x14ac:dyDescent="0.2">
      <c r="A2" s="377" t="s">
        <v>411</v>
      </c>
      <c r="B2" s="377" t="s">
        <v>412</v>
      </c>
      <c r="C2" s="377" t="s">
        <v>413</v>
      </c>
      <c r="D2" s="377" t="s">
        <v>406</v>
      </c>
      <c r="E2" s="377" t="s">
        <v>414</v>
      </c>
      <c r="F2" s="377" t="s">
        <v>415</v>
      </c>
    </row>
    <row r="3" spans="1:6" s="378" customFormat="1" ht="50.25" customHeight="1" x14ac:dyDescent="0.2">
      <c r="A3" s="379"/>
      <c r="B3" s="379"/>
      <c r="C3" s="379"/>
      <c r="D3" s="379"/>
      <c r="E3" s="380"/>
      <c r="F3" s="380"/>
    </row>
    <row r="4" spans="1:6" s="378" customFormat="1" ht="50.25" customHeight="1" x14ac:dyDescent="0.2">
      <c r="A4" s="379"/>
      <c r="B4" s="379"/>
      <c r="C4" s="379"/>
      <c r="D4" s="379"/>
      <c r="E4" s="380"/>
      <c r="F4" s="380"/>
    </row>
    <row r="5" spans="1:6" s="378" customFormat="1" ht="50.25" customHeight="1" x14ac:dyDescent="0.2">
      <c r="A5" s="379"/>
      <c r="B5" s="379"/>
      <c r="C5" s="379"/>
      <c r="D5" s="379"/>
      <c r="E5" s="380"/>
      <c r="F5" s="380"/>
    </row>
    <row r="6" spans="1:6" s="378" customFormat="1" ht="50.25" customHeight="1" x14ac:dyDescent="0.2">
      <c r="A6" s="379"/>
      <c r="B6" s="379"/>
      <c r="C6" s="379"/>
      <c r="D6" s="379"/>
      <c r="E6" s="380"/>
      <c r="F6" s="380"/>
    </row>
    <row r="7" spans="1:6" s="378" customFormat="1" ht="50.25" customHeight="1" x14ac:dyDescent="0.2">
      <c r="A7" s="379"/>
      <c r="B7" s="379"/>
      <c r="C7" s="379"/>
      <c r="D7" s="379"/>
      <c r="E7" s="380"/>
      <c r="F7" s="380"/>
    </row>
    <row r="8" spans="1:6" s="378" customFormat="1" ht="50.25" customHeight="1" x14ac:dyDescent="0.2">
      <c r="A8" s="379"/>
      <c r="B8" s="379"/>
      <c r="C8" s="379"/>
      <c r="D8" s="379"/>
      <c r="E8" s="380"/>
      <c r="F8" s="380"/>
    </row>
    <row r="9" spans="1:6" s="378" customFormat="1" ht="50.25" customHeight="1" x14ac:dyDescent="0.2">
      <c r="A9" s="379"/>
      <c r="B9" s="379"/>
      <c r="C9" s="379"/>
      <c r="D9" s="379"/>
      <c r="E9" s="380"/>
      <c r="F9" s="380"/>
    </row>
    <row r="10" spans="1:6" s="378" customFormat="1" ht="50.25" customHeight="1" x14ac:dyDescent="0.2">
      <c r="A10" s="379"/>
      <c r="B10" s="379"/>
      <c r="C10" s="379"/>
      <c r="D10" s="379"/>
      <c r="E10" s="380"/>
      <c r="F10" s="380"/>
    </row>
    <row r="11" spans="1:6" s="378" customFormat="1" ht="50.25" customHeight="1" x14ac:dyDescent="0.2">
      <c r="A11" s="379"/>
      <c r="B11" s="379"/>
      <c r="C11" s="379"/>
      <c r="D11" s="379"/>
      <c r="E11" s="380"/>
      <c r="F11" s="380"/>
    </row>
    <row r="12" spans="1:6" s="378" customFormat="1" ht="50.25" customHeight="1" x14ac:dyDescent="0.2">
      <c r="A12" s="379"/>
      <c r="B12" s="379"/>
      <c r="C12" s="379"/>
      <c r="D12" s="379"/>
      <c r="E12" s="380"/>
      <c r="F12" s="380"/>
    </row>
    <row r="13" spans="1:6" s="378" customFormat="1" ht="50.25" customHeight="1" x14ac:dyDescent="0.2">
      <c r="A13" s="379"/>
      <c r="B13" s="379"/>
      <c r="C13" s="379"/>
      <c r="D13" s="379"/>
      <c r="E13" s="380"/>
      <c r="F13" s="380"/>
    </row>
    <row r="14" spans="1:6" s="378" customFormat="1" ht="50.25" customHeight="1" x14ac:dyDescent="0.2">
      <c r="A14" s="379"/>
      <c r="B14" s="379"/>
      <c r="C14" s="379"/>
      <c r="D14" s="379"/>
      <c r="E14" s="380"/>
      <c r="F14" s="380"/>
    </row>
    <row r="15" spans="1:6" s="378" customFormat="1" ht="50.25" customHeight="1" x14ac:dyDescent="0.2">
      <c r="A15" s="379"/>
      <c r="B15" s="379"/>
      <c r="C15" s="379"/>
      <c r="D15" s="379"/>
      <c r="E15" s="380"/>
      <c r="F15" s="380"/>
    </row>
    <row r="16" spans="1:6" s="378" customFormat="1" ht="50.25" customHeight="1" x14ac:dyDescent="0.2">
      <c r="A16" s="379"/>
      <c r="B16" s="379"/>
      <c r="C16" s="379"/>
      <c r="D16" s="379"/>
      <c r="E16" s="380"/>
      <c r="F16" s="380"/>
    </row>
    <row r="17" spans="1:6" s="378" customFormat="1" ht="50.25" customHeight="1" x14ac:dyDescent="0.2">
      <c r="A17" s="379"/>
      <c r="B17" s="379"/>
      <c r="C17" s="379"/>
      <c r="D17" s="379"/>
      <c r="E17" s="380"/>
      <c r="F17" s="380"/>
    </row>
    <row r="18" spans="1:6" s="378" customFormat="1" ht="50.25" customHeight="1" x14ac:dyDescent="0.2">
      <c r="A18" s="379"/>
      <c r="B18" s="379"/>
      <c r="C18" s="379"/>
      <c r="D18" s="379"/>
      <c r="E18" s="380"/>
      <c r="F18" s="380"/>
    </row>
    <row r="19" spans="1:6" s="378" customFormat="1" ht="50.25" customHeight="1" x14ac:dyDescent="0.2">
      <c r="A19" s="379"/>
      <c r="B19" s="379"/>
      <c r="C19" s="379"/>
      <c r="D19" s="379"/>
      <c r="E19" s="380"/>
      <c r="F19" s="380"/>
    </row>
    <row r="20" spans="1:6" s="378" customFormat="1" ht="50.25" customHeight="1" x14ac:dyDescent="0.2">
      <c r="A20" s="379"/>
      <c r="B20" s="379"/>
      <c r="C20" s="379"/>
      <c r="D20" s="379"/>
      <c r="E20" s="380"/>
      <c r="F20" s="380"/>
    </row>
    <row r="21" spans="1:6" s="378" customFormat="1" ht="50.25" customHeight="1" x14ac:dyDescent="0.2">
      <c r="A21" s="379"/>
      <c r="B21" s="379"/>
      <c r="C21" s="379"/>
      <c r="D21" s="379"/>
      <c r="E21" s="380"/>
      <c r="F21" s="380"/>
    </row>
    <row r="22" spans="1:6" s="378" customFormat="1" ht="50.25" customHeight="1" x14ac:dyDescent="0.2">
      <c r="A22" s="379"/>
      <c r="B22" s="379"/>
      <c r="C22" s="379"/>
      <c r="D22" s="379"/>
      <c r="E22" s="380"/>
      <c r="F22" s="380"/>
    </row>
    <row r="23" spans="1:6" s="378" customFormat="1" ht="50.25" customHeight="1" x14ac:dyDescent="0.2">
      <c r="A23" s="379"/>
      <c r="B23" s="379"/>
      <c r="C23" s="379"/>
      <c r="D23" s="379"/>
      <c r="E23" s="380"/>
      <c r="F23" s="380"/>
    </row>
    <row r="24" spans="1:6" s="378" customFormat="1" ht="50.25" customHeight="1" x14ac:dyDescent="0.2">
      <c r="A24" s="379"/>
      <c r="B24" s="379"/>
      <c r="C24" s="379"/>
      <c r="D24" s="379"/>
      <c r="E24" s="380"/>
      <c r="F24" s="380"/>
    </row>
    <row r="25" spans="1:6" s="378" customFormat="1" ht="50.25" customHeight="1" x14ac:dyDescent="0.2">
      <c r="A25" s="379"/>
      <c r="B25" s="379"/>
      <c r="C25" s="379"/>
      <c r="D25" s="379"/>
      <c r="E25" s="380"/>
      <c r="F25" s="380"/>
    </row>
    <row r="26" spans="1:6" s="378" customFormat="1" ht="50.25" customHeight="1" x14ac:dyDescent="0.2">
      <c r="A26" s="379"/>
      <c r="B26" s="379"/>
      <c r="C26" s="379"/>
      <c r="D26" s="379"/>
      <c r="E26" s="380"/>
      <c r="F26" s="380"/>
    </row>
    <row r="27" spans="1:6" s="378" customFormat="1" ht="50.25" customHeight="1" x14ac:dyDescent="0.2">
      <c r="A27" s="379"/>
      <c r="B27" s="379"/>
      <c r="C27" s="379"/>
      <c r="D27" s="379"/>
      <c r="E27" s="380"/>
      <c r="F27" s="380"/>
    </row>
    <row r="28" spans="1:6" s="378" customFormat="1" ht="50.25" customHeight="1" x14ac:dyDescent="0.2">
      <c r="A28" s="379"/>
      <c r="B28" s="379"/>
      <c r="C28" s="379"/>
      <c r="D28" s="379"/>
      <c r="E28" s="380"/>
      <c r="F28" s="380"/>
    </row>
    <row r="29" spans="1:6" s="378" customFormat="1" ht="50.25" customHeight="1" x14ac:dyDescent="0.2">
      <c r="A29" s="379"/>
      <c r="B29" s="379"/>
      <c r="C29" s="379"/>
      <c r="D29" s="379"/>
      <c r="E29" s="380"/>
      <c r="F29" s="380"/>
    </row>
    <row r="30" spans="1:6" s="378" customFormat="1" ht="50.25" customHeight="1" x14ac:dyDescent="0.2">
      <c r="A30" s="379"/>
      <c r="B30" s="379"/>
      <c r="C30" s="379"/>
      <c r="D30" s="379"/>
      <c r="E30" s="380"/>
      <c r="F30" s="380"/>
    </row>
    <row r="31" spans="1:6" s="378" customFormat="1" ht="50.25" customHeight="1" x14ac:dyDescent="0.2">
      <c r="A31" s="379"/>
      <c r="B31" s="379"/>
      <c r="C31" s="379"/>
      <c r="D31" s="379"/>
      <c r="E31" s="380"/>
      <c r="F31" s="380"/>
    </row>
    <row r="32" spans="1:6" s="378" customFormat="1" ht="50.25" customHeight="1" x14ac:dyDescent="0.2">
      <c r="A32" s="379"/>
      <c r="B32" s="379"/>
      <c r="C32" s="379"/>
      <c r="D32" s="379"/>
      <c r="E32" s="380"/>
      <c r="F32" s="380"/>
    </row>
    <row r="33" spans="1:6" s="378" customFormat="1" ht="50.25" customHeight="1" x14ac:dyDescent="0.2">
      <c r="A33" s="379"/>
      <c r="B33" s="379"/>
      <c r="C33" s="379"/>
      <c r="D33" s="379"/>
      <c r="E33" s="380"/>
      <c r="F33" s="380"/>
    </row>
    <row r="34" spans="1:6" s="378" customFormat="1" ht="50.25" customHeight="1" x14ac:dyDescent="0.2">
      <c r="A34" s="379"/>
      <c r="B34" s="379"/>
      <c r="C34" s="379"/>
      <c r="D34" s="379"/>
      <c r="E34" s="380"/>
      <c r="F34" s="380"/>
    </row>
    <row r="35" spans="1:6" s="378" customFormat="1" ht="50.25" customHeight="1" x14ac:dyDescent="0.2">
      <c r="A35" s="379"/>
      <c r="B35" s="379"/>
      <c r="C35" s="379"/>
      <c r="D35" s="379"/>
      <c r="E35" s="380"/>
      <c r="F35" s="380"/>
    </row>
    <row r="36" spans="1:6" s="378" customFormat="1" ht="50.25" customHeight="1" x14ac:dyDescent="0.2">
      <c r="A36" s="379"/>
      <c r="B36" s="379"/>
      <c r="C36" s="379"/>
      <c r="D36" s="379"/>
      <c r="E36" s="380"/>
      <c r="F36" s="380"/>
    </row>
    <row r="37" spans="1:6" s="378" customFormat="1" ht="50.25" customHeight="1" x14ac:dyDescent="0.2">
      <c r="A37" s="379"/>
      <c r="B37" s="379"/>
      <c r="C37" s="379"/>
      <c r="D37" s="379"/>
      <c r="E37" s="380"/>
      <c r="F37" s="380"/>
    </row>
    <row r="38" spans="1:6" s="378" customFormat="1" ht="50.25" customHeight="1" x14ac:dyDescent="0.2">
      <c r="A38" s="379"/>
      <c r="B38" s="379"/>
      <c r="C38" s="379"/>
      <c r="D38" s="379"/>
      <c r="E38" s="380"/>
      <c r="F38" s="380"/>
    </row>
    <row r="39" spans="1:6" s="378" customFormat="1" ht="50.25" customHeight="1" x14ac:dyDescent="0.2">
      <c r="A39" s="379"/>
      <c r="B39" s="379"/>
      <c r="C39" s="379"/>
      <c r="D39" s="379"/>
      <c r="E39" s="380"/>
      <c r="F39" s="380"/>
    </row>
    <row r="40" spans="1:6" s="378" customFormat="1" ht="50.25" customHeight="1" x14ac:dyDescent="0.2">
      <c r="A40" s="379"/>
      <c r="B40" s="379"/>
      <c r="C40" s="379"/>
      <c r="D40" s="379"/>
      <c r="E40" s="380"/>
      <c r="F40" s="380"/>
    </row>
    <row r="41" spans="1:6" s="378" customFormat="1" ht="50.25" customHeight="1" x14ac:dyDescent="0.2">
      <c r="A41" s="379"/>
      <c r="B41" s="379"/>
      <c r="C41" s="379"/>
      <c r="D41" s="379"/>
      <c r="E41" s="380"/>
      <c r="F41" s="38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7111117893"/>
  </sheetPr>
  <dimension ref="A1"/>
  <sheetViews>
    <sheetView showGridLines="0" workbookViewId="0">
      <selection activeCell="M32" sqref="M32"/>
    </sheetView>
  </sheetViews>
  <sheetFormatPr baseColWidth="10" defaultColWidth="11.42578125" defaultRowHeight="12.75" x14ac:dyDescent="0.2"/>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tint="4.9989318521683403E-2"/>
  </sheetPr>
  <dimension ref="A1"/>
  <sheetViews>
    <sheetView workbookViewId="0">
      <selection activeCell="E37" sqref="E37"/>
    </sheetView>
  </sheetViews>
  <sheetFormatPr baseColWidth="10" defaultColWidth="11.42578125" defaultRowHeight="12.75" x14ac:dyDescent="0.2"/>
  <sheetData/>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A1"/>
  <sheetViews>
    <sheetView workbookViewId="0"/>
  </sheetViews>
  <sheetFormatPr baseColWidth="10" defaultColWidth="11.42578125" defaultRowHeight="12.75" x14ac:dyDescent="0.2"/>
  <cols>
    <col min="1" max="16384" width="11.42578125" style="374"/>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D15"/>
  <sheetViews>
    <sheetView showGridLines="0" zoomScaleNormal="100" workbookViewId="0"/>
  </sheetViews>
  <sheetFormatPr baseColWidth="10" defaultColWidth="11.42578125" defaultRowHeight="15.75" x14ac:dyDescent="0.2"/>
  <cols>
    <col min="1" max="1" width="6.7109375" style="1" customWidth="1"/>
    <col min="2" max="2" width="26" style="2" customWidth="1"/>
    <col min="3" max="3" width="117" style="3" customWidth="1"/>
    <col min="4" max="4" width="6.7109375" style="1" customWidth="1"/>
    <col min="5" max="16384" width="11.42578125" style="1"/>
  </cols>
  <sheetData>
    <row r="1" spans="1:4" ht="6.75" customHeight="1" x14ac:dyDescent="0.2">
      <c r="A1" s="319"/>
      <c r="B1" s="319"/>
      <c r="C1" s="320"/>
      <c r="D1" s="319"/>
    </row>
    <row r="2" spans="1:4" ht="18" x14ac:dyDescent="0.2">
      <c r="A2" s="319"/>
      <c r="B2" s="418" t="s">
        <v>395</v>
      </c>
      <c r="C2" s="418"/>
      <c r="D2" s="319"/>
    </row>
    <row r="3" spans="1:4" ht="16.5" thickBot="1" x14ac:dyDescent="0.25">
      <c r="A3" s="319"/>
      <c r="B3" s="319"/>
      <c r="C3" s="320"/>
      <c r="D3" s="319"/>
    </row>
    <row r="4" spans="1:4" ht="30" customHeight="1" x14ac:dyDescent="0.2">
      <c r="A4" s="319"/>
      <c r="B4" s="4" t="s">
        <v>396</v>
      </c>
      <c r="C4" s="5"/>
      <c r="D4" s="319"/>
    </row>
    <row r="5" spans="1:4" ht="99.75" customHeight="1" x14ac:dyDescent="0.2">
      <c r="A5" s="319"/>
      <c r="B5" s="324" t="s">
        <v>397</v>
      </c>
      <c r="C5" s="325"/>
      <c r="D5" s="319"/>
    </row>
    <row r="6" spans="1:4" ht="30" customHeight="1" thickBot="1" x14ac:dyDescent="0.25">
      <c r="A6" s="319"/>
      <c r="B6" s="6" t="s">
        <v>15</v>
      </c>
      <c r="C6" s="7"/>
      <c r="D6" s="319"/>
    </row>
    <row r="7" spans="1:4" ht="20.100000000000001" customHeight="1" x14ac:dyDescent="0.2">
      <c r="A7" s="319"/>
      <c r="B7" s="319"/>
      <c r="C7" s="320"/>
      <c r="D7" s="319"/>
    </row>
    <row r="8" spans="1:4" s="9" customFormat="1" ht="20.100000000000001" customHeight="1" thickBot="1" x14ac:dyDescent="0.25">
      <c r="A8" s="322"/>
      <c r="B8" s="322"/>
      <c r="C8" s="323"/>
      <c r="D8" s="322"/>
    </row>
    <row r="9" spans="1:4" s="9" customFormat="1" ht="44.25" customHeight="1" thickBot="1" x14ac:dyDescent="0.25">
      <c r="A9" s="322"/>
      <c r="B9" s="10" t="s">
        <v>398</v>
      </c>
      <c r="C9" s="11"/>
      <c r="D9" s="322"/>
    </row>
    <row r="10" spans="1:4" s="9" customFormat="1" ht="20.100000000000001" customHeight="1" thickBot="1" x14ac:dyDescent="0.25">
      <c r="A10" s="322"/>
      <c r="B10" s="12" t="s">
        <v>14</v>
      </c>
      <c r="C10" s="13"/>
      <c r="D10" s="322"/>
    </row>
    <row r="11" spans="1:4" ht="39.950000000000003" customHeight="1" thickBot="1" x14ac:dyDescent="0.25">
      <c r="A11" s="319"/>
      <c r="B11" s="12" t="s">
        <v>100</v>
      </c>
      <c r="C11" s="16"/>
      <c r="D11" s="319"/>
    </row>
    <row r="12" spans="1:4" ht="20.100000000000001" customHeight="1" thickBot="1" x14ac:dyDescent="0.25">
      <c r="A12" s="319"/>
      <c r="B12" s="14" t="s">
        <v>14</v>
      </c>
      <c r="C12" s="15"/>
      <c r="D12" s="319"/>
    </row>
    <row r="13" spans="1:4" x14ac:dyDescent="0.2">
      <c r="A13" s="319"/>
      <c r="B13" s="319"/>
      <c r="C13" s="320"/>
      <c r="D13" s="319"/>
    </row>
    <row r="14" spans="1:4" x14ac:dyDescent="0.2">
      <c r="A14" s="319"/>
      <c r="B14" s="319"/>
      <c r="C14" s="321" t="s">
        <v>296</v>
      </c>
      <c r="D14" s="319"/>
    </row>
    <row r="15" spans="1:4" x14ac:dyDescent="0.2">
      <c r="A15" s="319"/>
      <c r="B15" s="319"/>
      <c r="C15" s="320"/>
      <c r="D15" s="319"/>
    </row>
  </sheetData>
  <mergeCells count="1">
    <mergeCell ref="B2:C2"/>
  </mergeCells>
  <phoneticPr fontId="0" type="noConversion"/>
  <printOptions horizontalCentered="1" verticalCentered="1"/>
  <pageMargins left="0.4" right="0.4" top="0.8" bottom="0.8" header="0.4" footer="0.4"/>
  <pageSetup scale="94" orientation="landscape" r:id="rId1"/>
  <headerFooter alignWithMargins="0">
    <oddHeader>&amp;L&amp;"Arial,Gras"&amp;16Analyse de développement durable&amp;R&amp;"Arial,Normal"&amp;11&amp;D</oddHeader>
    <oddFooter>&amp;L&amp;"Arial,Normal"Référence : Villeneuve, C., 1999, révision 2007&amp;C&amp;"Arial,Normal"Comment réaliser une analyse de développement durable? &amp;R&amp;"Arial,Normal"&amp;9Département des  sciences fondamentales, UQAC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
  <sheetViews>
    <sheetView workbookViewId="0"/>
  </sheetViews>
  <sheetFormatPr baseColWidth="10" defaultColWidth="11.42578125" defaultRowHeight="15.75" x14ac:dyDescent="0.2"/>
  <cols>
    <col min="1" max="1" width="6.7109375" style="306" customWidth="1"/>
    <col min="2" max="2" width="31.85546875" style="306" customWidth="1"/>
    <col min="3" max="3" width="117" style="307" customWidth="1"/>
    <col min="4" max="4" width="6.7109375" style="306" customWidth="1"/>
    <col min="5" max="16384" width="11.42578125" style="306"/>
  </cols>
  <sheetData>
    <row r="1" spans="1:4" ht="6.75" customHeight="1" x14ac:dyDescent="0.2">
      <c r="A1" s="319"/>
      <c r="B1" s="319"/>
      <c r="C1" s="320"/>
      <c r="D1" s="319"/>
    </row>
    <row r="2" spans="1:4" ht="18" x14ac:dyDescent="0.2">
      <c r="A2" s="319"/>
      <c r="B2" s="418" t="s">
        <v>101</v>
      </c>
      <c r="C2" s="418"/>
      <c r="D2" s="319"/>
    </row>
    <row r="3" spans="1:4" ht="16.5" thickBot="1" x14ac:dyDescent="0.25">
      <c r="A3" s="319"/>
      <c r="B3" s="319"/>
      <c r="C3" s="320"/>
      <c r="D3" s="319"/>
    </row>
    <row r="4" spans="1:4" ht="72" customHeight="1" thickBot="1" x14ac:dyDescent="0.25">
      <c r="A4" s="319"/>
      <c r="B4" s="308" t="s">
        <v>102</v>
      </c>
      <c r="C4" s="309"/>
      <c r="D4" s="319"/>
    </row>
    <row r="5" spans="1:4" ht="20.100000000000001" customHeight="1" thickBot="1" x14ac:dyDescent="0.25">
      <c r="A5" s="319"/>
      <c r="B5" s="322"/>
      <c r="C5" s="323"/>
      <c r="D5" s="319"/>
    </row>
    <row r="6" spans="1:4" ht="20.100000000000001" customHeight="1" thickBot="1" x14ac:dyDescent="0.25">
      <c r="A6" s="319"/>
      <c r="B6" s="311" t="s">
        <v>101</v>
      </c>
      <c r="C6" s="323"/>
      <c r="D6" s="319"/>
    </row>
    <row r="7" spans="1:4" ht="20.100000000000001" customHeight="1" x14ac:dyDescent="0.2">
      <c r="A7" s="319"/>
      <c r="B7" s="312" t="s">
        <v>298</v>
      </c>
      <c r="C7" s="313"/>
      <c r="D7" s="319"/>
    </row>
    <row r="8" spans="1:4" ht="20.100000000000001" customHeight="1" x14ac:dyDescent="0.2">
      <c r="A8" s="319"/>
      <c r="B8" s="314" t="s">
        <v>299</v>
      </c>
      <c r="C8" s="315"/>
      <c r="D8" s="319"/>
    </row>
    <row r="9" spans="1:4" ht="20.100000000000001" customHeight="1" thickBot="1" x14ac:dyDescent="0.25">
      <c r="A9" s="319"/>
      <c r="B9" s="316" t="s">
        <v>300</v>
      </c>
      <c r="C9" s="317"/>
      <c r="D9" s="319"/>
    </row>
    <row r="10" spans="1:4" ht="20.100000000000001" customHeight="1" thickBot="1" x14ac:dyDescent="0.25">
      <c r="A10" s="319"/>
      <c r="B10" s="322"/>
      <c r="C10" s="323"/>
      <c r="D10" s="319"/>
    </row>
    <row r="11" spans="1:4" s="310" customFormat="1" ht="66" customHeight="1" thickBot="1" x14ac:dyDescent="0.25">
      <c r="A11" s="322"/>
      <c r="B11" s="318" t="s">
        <v>297</v>
      </c>
      <c r="C11" s="309"/>
      <c r="D11" s="322"/>
    </row>
    <row r="12" spans="1:4" x14ac:dyDescent="0.2">
      <c r="A12" s="319"/>
      <c r="B12" s="319"/>
      <c r="C12" s="320"/>
      <c r="D12" s="319"/>
    </row>
    <row r="13" spans="1:4" x14ac:dyDescent="0.2">
      <c r="A13" s="319"/>
      <c r="B13" s="319"/>
      <c r="C13" s="321" t="s">
        <v>296</v>
      </c>
      <c r="D13" s="319"/>
    </row>
    <row r="14" spans="1:4" x14ac:dyDescent="0.2">
      <c r="A14" s="319"/>
      <c r="B14" s="319"/>
      <c r="C14" s="320"/>
      <c r="D14" s="319"/>
    </row>
  </sheetData>
  <mergeCells count="1">
    <mergeCell ref="B2:C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3">
    <tabColor indexed="44"/>
    <pageSetUpPr fitToPage="1"/>
  </sheetPr>
  <dimension ref="A1:W89"/>
  <sheetViews>
    <sheetView showGridLines="0" zoomScale="70" zoomScaleNormal="70" workbookViewId="0">
      <pane xSplit="4" ySplit="5" topLeftCell="E6" activePane="bottomRight" state="frozen"/>
      <selection pane="topRight" activeCell="E1" sqref="E1"/>
      <selection pane="bottomLeft" activeCell="A6" sqref="A6"/>
      <selection pane="bottomRight" activeCell="E12" sqref="E12"/>
    </sheetView>
  </sheetViews>
  <sheetFormatPr baseColWidth="10" defaultColWidth="10.85546875" defaultRowHeight="14.25" x14ac:dyDescent="0.2"/>
  <cols>
    <col min="1" max="1" width="1.7109375" style="25" customWidth="1"/>
    <col min="2" max="2" width="4.7109375" style="22" customWidth="1"/>
    <col min="3" max="3" width="4.7109375" style="23" customWidth="1"/>
    <col min="4" max="4" width="50.7109375" style="24" customWidth="1"/>
    <col min="5" max="5" width="12.7109375" style="25" customWidth="1"/>
    <col min="6" max="6" width="60.7109375" style="25" customWidth="1"/>
    <col min="7" max="7" width="12.7109375" style="25" customWidth="1"/>
    <col min="8" max="9" width="50.7109375" style="25" customWidth="1"/>
    <col min="10" max="10" width="22.85546875" style="25" customWidth="1"/>
    <col min="11" max="13" width="6.7109375" style="25" customWidth="1"/>
    <col min="14" max="14" width="11.42578125" style="25" customWidth="1"/>
    <col min="15" max="15" width="15.5703125" style="25" customWidth="1"/>
    <col min="16" max="20" width="5.28515625" style="25" hidden="1" customWidth="1"/>
    <col min="21" max="21" width="6.42578125" style="25" hidden="1" customWidth="1"/>
    <col min="22" max="22" width="8.28515625" style="25" hidden="1" customWidth="1"/>
    <col min="23" max="23" width="10.85546875" style="25" hidden="1" customWidth="1"/>
    <col min="24" max="16384" width="10.85546875" style="25"/>
  </cols>
  <sheetData>
    <row r="1" spans="1:23" ht="9" customHeight="1" thickBot="1" x14ac:dyDescent="0.25">
      <c r="A1" s="25">
        <v>9</v>
      </c>
    </row>
    <row r="2" spans="1:23" ht="30" customHeight="1" x14ac:dyDescent="0.2">
      <c r="B2" s="446" t="s">
        <v>127</v>
      </c>
      <c r="C2" s="447"/>
      <c r="D2" s="447"/>
      <c r="E2" s="447"/>
      <c r="F2" s="447"/>
      <c r="G2" s="447"/>
      <c r="H2" s="447"/>
      <c r="I2" s="26"/>
      <c r="J2" s="26"/>
      <c r="K2" s="26"/>
      <c r="L2" s="26"/>
      <c r="M2" s="26"/>
      <c r="N2" s="26"/>
      <c r="O2" s="27"/>
      <c r="P2" s="28"/>
      <c r="Q2" s="26"/>
      <c r="R2" s="26"/>
      <c r="S2" s="26"/>
      <c r="T2" s="27"/>
      <c r="U2" s="442"/>
      <c r="V2" s="443"/>
      <c r="W2" s="443"/>
    </row>
    <row r="3" spans="1:23" ht="30" customHeight="1" thickBot="1" x14ac:dyDescent="0.25">
      <c r="B3" s="448"/>
      <c r="C3" s="449"/>
      <c r="D3" s="449"/>
      <c r="E3" s="449"/>
      <c r="F3" s="449"/>
      <c r="G3" s="449"/>
      <c r="H3" s="449"/>
      <c r="I3" s="219"/>
      <c r="J3" s="219"/>
      <c r="K3" s="219"/>
      <c r="L3" s="219"/>
      <c r="M3" s="219"/>
      <c r="N3" s="219"/>
      <c r="O3" s="220"/>
      <c r="P3" s="29"/>
      <c r="Q3" s="30"/>
      <c r="R3" s="30"/>
      <c r="S3" s="30"/>
      <c r="T3" s="31"/>
      <c r="U3" s="442"/>
      <c r="V3" s="443"/>
      <c r="W3" s="443"/>
    </row>
    <row r="4" spans="1:23" ht="21.95" customHeight="1" thickBot="1" x14ac:dyDescent="0.25">
      <c r="B4" s="221"/>
      <c r="C4" s="219"/>
      <c r="D4" s="30"/>
      <c r="E4" s="30"/>
      <c r="F4" s="30"/>
      <c r="G4" s="30"/>
      <c r="H4" s="30"/>
      <c r="I4" s="30"/>
      <c r="J4" s="31"/>
      <c r="K4" s="439" t="s">
        <v>95</v>
      </c>
      <c r="L4" s="440"/>
      <c r="M4" s="440"/>
      <c r="N4" s="440"/>
      <c r="O4" s="441"/>
      <c r="P4" s="29"/>
      <c r="Q4" s="30"/>
      <c r="R4" s="30"/>
      <c r="S4" s="30"/>
      <c r="T4" s="31"/>
      <c r="U4" s="444"/>
      <c r="V4" s="445"/>
      <c r="W4" s="445"/>
    </row>
    <row r="5" spans="1:23" s="33" customFormat="1" ht="83.25" customHeight="1" thickBot="1" x14ac:dyDescent="0.25">
      <c r="B5" s="436" t="s">
        <v>38</v>
      </c>
      <c r="C5" s="437"/>
      <c r="D5" s="438"/>
      <c r="E5" s="222" t="s">
        <v>71</v>
      </c>
      <c r="F5" s="223" t="s">
        <v>103</v>
      </c>
      <c r="G5" s="222" t="s">
        <v>72</v>
      </c>
      <c r="H5" s="223" t="s">
        <v>417</v>
      </c>
      <c r="I5" s="223" t="s">
        <v>0</v>
      </c>
      <c r="J5" s="223" t="s">
        <v>70</v>
      </c>
      <c r="K5" s="222" t="s">
        <v>77</v>
      </c>
      <c r="L5" s="222" t="s">
        <v>78</v>
      </c>
      <c r="M5" s="222" t="s">
        <v>79</v>
      </c>
      <c r="N5" s="224" t="s">
        <v>96</v>
      </c>
      <c r="O5" s="224" t="s">
        <v>80</v>
      </c>
      <c r="P5" s="32" t="s">
        <v>9</v>
      </c>
      <c r="Q5" s="32" t="s">
        <v>10</v>
      </c>
      <c r="R5" s="32" t="s">
        <v>11</v>
      </c>
      <c r="S5" s="32" t="s">
        <v>12</v>
      </c>
      <c r="T5" s="32" t="s">
        <v>13</v>
      </c>
      <c r="U5" s="32" t="s">
        <v>76</v>
      </c>
      <c r="V5" s="32" t="s">
        <v>81</v>
      </c>
      <c r="W5" s="32" t="s">
        <v>82</v>
      </c>
    </row>
    <row r="6" spans="1:23" s="34" customFormat="1" ht="30" customHeight="1" thickBot="1" x14ac:dyDescent="0.25">
      <c r="B6" s="148">
        <v>1</v>
      </c>
      <c r="C6" s="149" t="s">
        <v>65</v>
      </c>
      <c r="D6" s="149"/>
      <c r="E6" s="390"/>
      <c r="F6" s="390"/>
      <c r="G6" s="390"/>
      <c r="H6" s="390"/>
      <c r="I6" s="390"/>
      <c r="J6" s="391"/>
      <c r="K6" s="419"/>
      <c r="L6" s="420"/>
      <c r="M6" s="420"/>
      <c r="N6" s="420"/>
      <c r="O6" s="421"/>
      <c r="P6" s="419"/>
      <c r="Q6" s="420"/>
      <c r="R6" s="420"/>
      <c r="S6" s="420"/>
      <c r="T6" s="420"/>
      <c r="U6" s="420"/>
      <c r="V6" s="420"/>
      <c r="W6" s="421"/>
    </row>
    <row r="7" spans="1:23" s="33" customFormat="1" ht="42.75" x14ac:dyDescent="0.2">
      <c r="B7" s="434" t="s">
        <v>21</v>
      </c>
      <c r="C7" s="435"/>
      <c r="D7" s="87" t="s">
        <v>128</v>
      </c>
      <c r="E7" s="88"/>
      <c r="F7" s="89"/>
      <c r="G7" s="90"/>
      <c r="H7" s="89"/>
      <c r="I7" s="91"/>
      <c r="J7" s="92" t="str">
        <f>IF(U7&lt;101," ",IF(U7&lt;161,"Enjeux long terme",IF(U7&lt;202,"Non prioritaire",IF(U7&lt;222,"Réagir",IF(U7&lt;262,"Agir",IF(U7&lt;303,"Conforter",IF(U7&lt;343,"Réagir",IF(U7&lt;363,"Agir",IF(U7&lt;404,"Conforter")))))))))</f>
        <v xml:space="preserve"> </v>
      </c>
      <c r="K7" s="112"/>
      <c r="L7" s="113"/>
      <c r="M7" s="113"/>
      <c r="N7" s="114" t="e">
        <f>IF(V7&lt;1.5,"Très bien",IF(V7&lt;2.5,"Bien",IF(V7&lt;3.5,"Passable",IF(V7&lt;4.01,"Faible"))))</f>
        <v>#DIV/0!</v>
      </c>
      <c r="O7" s="115" t="e">
        <f>IF(W7&lt;103.4,"Faible",IF(W7&lt;104.4,"Moyennement élevé",IF(W7&lt;105.1,"Élevé",IF(W7&lt;203.4,"Faible",IF(W7&lt;204.4,"Moyennement élevé",IF(W7&lt;205.4,"Élevé",IF(W7&lt;206.1,"Très élevé",IF(W7&lt;304.4,"Faible",IF(W7&lt;305.4,"Moyennement élevé",IF(W7&lt;307.1,"Très élevé"))))))))))</f>
        <v>#DIV/0!</v>
      </c>
      <c r="P7" s="132">
        <f>$E7*G7/100</f>
        <v>0</v>
      </c>
      <c r="Q7" s="133" t="e">
        <f>$E7*#REF!/100</f>
        <v>#REF!</v>
      </c>
      <c r="R7" s="133" t="e">
        <f>$E7*#REF!/100</f>
        <v>#REF!</v>
      </c>
      <c r="S7" s="133" t="e">
        <f>$E7*#REF!/100</f>
        <v>#REF!</v>
      </c>
      <c r="T7" s="133" t="e">
        <f>$E7*#REF!/100</f>
        <v>#REF!</v>
      </c>
      <c r="U7" s="381">
        <f>IF(G7="",0,((E7*101)+G7))</f>
        <v>0</v>
      </c>
      <c r="V7" s="381" t="e">
        <f>AVERAGE(K7:M7)</f>
        <v>#DIV/0!</v>
      </c>
      <c r="W7" s="134" t="e">
        <f>(E7*101)+V7</f>
        <v>#DIV/0!</v>
      </c>
    </row>
    <row r="8" spans="1:23" ht="42" customHeight="1" x14ac:dyDescent="0.2">
      <c r="B8" s="430" t="s">
        <v>22</v>
      </c>
      <c r="C8" s="431"/>
      <c r="D8" s="81" t="s">
        <v>129</v>
      </c>
      <c r="E8" s="82"/>
      <c r="F8" s="86"/>
      <c r="G8" s="84"/>
      <c r="H8" s="86"/>
      <c r="I8" s="85"/>
      <c r="J8" s="93" t="str">
        <f>IF(U8&lt;101," ",IF(U8&lt;161,"Enjeux long terme",IF(U8&lt;202,"Non prioritaire",IF(U8&lt;222,"Réagir",IF(U8&lt;262,"Agir",IF(U8&lt;303,"Conforter",IF(U8&lt;343,"Réagir",IF(U8&lt;363,"Agir",IF(U8&lt;404,"Conforter")))))))))</f>
        <v xml:space="preserve"> </v>
      </c>
      <c r="K8" s="121"/>
      <c r="L8" s="119"/>
      <c r="M8" s="119"/>
      <c r="N8" s="120" t="e">
        <f>IF(V8&lt;1.5,"Très bien",IF(V8&lt;2.5,"Bien",IF(V8&lt;3.5,"Passable",IF(V8&lt;4.01,"Faible"))))</f>
        <v>#DIV/0!</v>
      </c>
      <c r="O8" s="43" t="e">
        <f>IF(W8&lt;103.4,"Faible",IF(W8&lt;104.4,"Moyennement élevé",IF(W8&lt;105.1,"Élevé",IF(W8&lt;203.4,"Faible",IF(W8&lt;204.4,"Moyennement élevé",IF(W8&lt;205.4,"Élevé",IF(W8&lt;206.1,"Très élevé",IF(W8&lt;304.4,"Faible",IF(W8&lt;305.4,"Moyennement élevé",IF(W8&lt;307.1,"Très élevé"))))))))))</f>
        <v>#DIV/0!</v>
      </c>
      <c r="P8" s="135">
        <f>$E8*G8/100</f>
        <v>0</v>
      </c>
      <c r="Q8" s="54" t="e">
        <f>$E8*#REF!/100</f>
        <v>#REF!</v>
      </c>
      <c r="R8" s="54" t="e">
        <f>$E8*#REF!/100</f>
        <v>#REF!</v>
      </c>
      <c r="S8" s="54" t="e">
        <f>$E8*#REF!/100</f>
        <v>#REF!</v>
      </c>
      <c r="T8" s="54" t="e">
        <f>$E8*#REF!/100</f>
        <v>#REF!</v>
      </c>
      <c r="U8" s="382">
        <f>IF(G8="",0,((E8*101)+G8))</f>
        <v>0</v>
      </c>
      <c r="V8" s="382" t="e">
        <f>AVERAGE(K8:M8)</f>
        <v>#DIV/0!</v>
      </c>
      <c r="W8" s="136" t="e">
        <f>(E8*101)+V8</f>
        <v>#DIV/0!</v>
      </c>
    </row>
    <row r="9" spans="1:23" ht="42" customHeight="1" thickBot="1" x14ac:dyDescent="0.25">
      <c r="B9" s="432" t="s">
        <v>23</v>
      </c>
      <c r="C9" s="433"/>
      <c r="D9" s="94" t="s">
        <v>130</v>
      </c>
      <c r="E9" s="95"/>
      <c r="F9" s="96"/>
      <c r="G9" s="97"/>
      <c r="H9" s="96"/>
      <c r="I9" s="98"/>
      <c r="J9" s="48" t="str">
        <f>IF(U9&lt;101," ",IF(U9&lt;161,"Enjeux long terme",IF(U9&lt;202,"Non prioritaire",IF(U9&lt;222,"Réagir",IF(U9&lt;262,"Agir",IF(U9&lt;303,"Conforter",IF(U9&lt;343,"Réagir",IF(U9&lt;363,"Agir",IF(U9&lt;404,"Conforter")))))))))</f>
        <v xml:space="preserve"> </v>
      </c>
      <c r="K9" s="122"/>
      <c r="L9" s="123"/>
      <c r="M9" s="123"/>
      <c r="N9" s="124" t="e">
        <f>IF(V9&lt;1.5,"Très bien",IF(V9&lt;2.5,"Bien",IF(V9&lt;3.5,"Passable",IF(V9&lt;4.01,"Faible"))))</f>
        <v>#DIV/0!</v>
      </c>
      <c r="O9" s="51" t="e">
        <f>IF(W9&lt;103.4,"Faible",IF(W9&lt;104.4,"Moyennement élevé",IF(W9&lt;105.1,"Élevé",IF(W9&lt;203.4,"Faible",IF(W9&lt;204.4,"Moyennement élevé",IF(W9&lt;205.4,"Élevé",IF(W9&lt;206.1,"Très élevé",IF(W9&lt;304.4,"Faible",IF(W9&lt;305.4,"Moyennement élevé",IF(W9&lt;307.1,"Très élevé"))))))))))</f>
        <v>#DIV/0!</v>
      </c>
      <c r="P9" s="137">
        <f>$E9*G9/100</f>
        <v>0</v>
      </c>
      <c r="Q9" s="138" t="e">
        <f>$E9*#REF!/100</f>
        <v>#REF!</v>
      </c>
      <c r="R9" s="138" t="e">
        <f>$E9*#REF!/100</f>
        <v>#REF!</v>
      </c>
      <c r="S9" s="138" t="e">
        <f>$E9*#REF!/100</f>
        <v>#REF!</v>
      </c>
      <c r="T9" s="138" t="e">
        <f>$E9*#REF!/100</f>
        <v>#REF!</v>
      </c>
      <c r="U9" s="383">
        <f>IF(G9="",0,((E9*101)+G9))</f>
        <v>0</v>
      </c>
      <c r="V9" s="383" t="e">
        <f>AVERAGE(K9:M9)</f>
        <v>#DIV/0!</v>
      </c>
      <c r="W9" s="139" t="e">
        <f>(E9*101)+V9</f>
        <v>#DIV/0!</v>
      </c>
    </row>
    <row r="10" spans="1:23" s="34" customFormat="1" ht="30" customHeight="1" thickBot="1" x14ac:dyDescent="0.25">
      <c r="B10" s="58"/>
      <c r="C10" s="59"/>
      <c r="D10" s="107" t="s">
        <v>317</v>
      </c>
      <c r="E10" s="108">
        <f>IF(SUM(E7:E9)=0,0,(AVERAGE(E7:E9)))</f>
        <v>0</v>
      </c>
      <c r="F10" s="392" t="s">
        <v>318</v>
      </c>
      <c r="G10" s="109">
        <f>IF($E10="",0,(IF($E10&lt;&gt;0,SUM(P7:P9)/SUM(E7:E9),0)))</f>
        <v>0</v>
      </c>
      <c r="H10" s="393"/>
      <c r="I10" s="393"/>
      <c r="J10" s="394"/>
      <c r="K10" s="450"/>
      <c r="L10" s="450"/>
      <c r="M10" s="450"/>
      <c r="N10" s="450"/>
      <c r="O10" s="451"/>
      <c r="P10" s="422"/>
      <c r="Q10" s="423"/>
      <c r="R10" s="423"/>
      <c r="S10" s="423"/>
      <c r="T10" s="423"/>
      <c r="U10" s="423"/>
      <c r="V10" s="423"/>
      <c r="W10" s="424"/>
    </row>
    <row r="11" spans="1:23" s="34" customFormat="1" ht="30" customHeight="1" thickBot="1" x14ac:dyDescent="0.25">
      <c r="B11" s="148">
        <v>2</v>
      </c>
      <c r="C11" s="149" t="s">
        <v>131</v>
      </c>
      <c r="D11" s="149"/>
      <c r="E11" s="390"/>
      <c r="F11" s="395"/>
      <c r="G11" s="390"/>
      <c r="H11" s="395"/>
      <c r="I11" s="395"/>
      <c r="J11" s="396"/>
      <c r="K11" s="426"/>
      <c r="L11" s="426"/>
      <c r="M11" s="426"/>
      <c r="N11" s="426"/>
      <c r="O11" s="427"/>
      <c r="P11" s="419"/>
      <c r="Q11" s="420"/>
      <c r="R11" s="420"/>
      <c r="S11" s="420"/>
      <c r="T11" s="420"/>
      <c r="U11" s="420"/>
      <c r="V11" s="420"/>
      <c r="W11" s="421"/>
    </row>
    <row r="12" spans="1:23" ht="42" customHeight="1" x14ac:dyDescent="0.2">
      <c r="B12" s="434" t="s">
        <v>24</v>
      </c>
      <c r="C12" s="435"/>
      <c r="D12" s="87" t="s">
        <v>132</v>
      </c>
      <c r="E12" s="88"/>
      <c r="F12" s="111"/>
      <c r="G12" s="90"/>
      <c r="H12" s="111"/>
      <c r="I12" s="91"/>
      <c r="J12" s="116" t="str">
        <f>IF(U12&lt;101," ",IF(U12&lt;161,"Enjeux long terme",IF(U12&lt;202,"Non prioritaire",IF(U12&lt;222,"Réagir",IF(U12&lt;262,"Agir",IF(U12&lt;303,"Conforter",IF(U12&lt;343,"Réagir",IF(U12&lt;363,"Agir",IF(U12&lt;404,"Conforter")))))))))</f>
        <v xml:space="preserve"> </v>
      </c>
      <c r="K12" s="112"/>
      <c r="L12" s="113"/>
      <c r="M12" s="113"/>
      <c r="N12" s="114" t="e">
        <f>IF(V12&lt;1.5,"Très bien",IF(V12&lt;2.5,"Bien",IF(V12&lt;3.5,"Passable",IF(V12&lt;4.01,"Faible"))))</f>
        <v>#DIV/0!</v>
      </c>
      <c r="O12" s="115" t="e">
        <f>IF(W12&lt;103.4,"Faible",IF(W12&lt;104.4,"Moyennement élevé",IF(W12&lt;105.1,"Élevé",IF(W12&lt;203.4,"Faible",IF(W12&lt;204.4,"Moyennement élevé",IF(W12&lt;205.4,"Élevé",IF(W12&lt;206.1,"Très élevé",IF(W12&lt;304.4,"Faible",IF(W12&lt;305.4,"Moyennement élevé",IF(W12&lt;307.1,"Très élevé"))))))))))</f>
        <v>#DIV/0!</v>
      </c>
      <c r="P12" s="132">
        <f>$E12*G12/100</f>
        <v>0</v>
      </c>
      <c r="Q12" s="133" t="e">
        <f>$E12*#REF!/100</f>
        <v>#REF!</v>
      </c>
      <c r="R12" s="133" t="e">
        <f>$E12*#REF!/100</f>
        <v>#REF!</v>
      </c>
      <c r="S12" s="133" t="e">
        <f>$E12*#REF!/100</f>
        <v>#REF!</v>
      </c>
      <c r="T12" s="133" t="e">
        <f>$E12*#REF!/100</f>
        <v>#REF!</v>
      </c>
      <c r="U12" s="381">
        <f>IF(G12="",0,((E12*101)+G12))</f>
        <v>0</v>
      </c>
      <c r="V12" s="381" t="e">
        <f>AVERAGE(K12:M12)</f>
        <v>#DIV/0!</v>
      </c>
      <c r="W12" s="134" t="e">
        <f>(E12*101)+V12</f>
        <v>#DIV/0!</v>
      </c>
    </row>
    <row r="13" spans="1:23" ht="42" customHeight="1" x14ac:dyDescent="0.2">
      <c r="B13" s="430" t="s">
        <v>25</v>
      </c>
      <c r="C13" s="431"/>
      <c r="D13" s="81" t="s">
        <v>133</v>
      </c>
      <c r="E13" s="82"/>
      <c r="F13" s="86"/>
      <c r="G13" s="84"/>
      <c r="H13" s="86"/>
      <c r="I13" s="85"/>
      <c r="J13" s="117" t="str">
        <f>IF(U13&lt;101," ",IF(U13&lt;161,"Enjeux long terme",IF(U13&lt;202,"Non prioritaire",IF(U13&lt;222,"Réagir",IF(U13&lt;262,"Agir",IF(U13&lt;303,"Conforter",IF(U13&lt;343,"Réagir",IF(U13&lt;363,"Agir",IF(U13&lt;404,"Conforter")))))))))</f>
        <v xml:space="preserve"> </v>
      </c>
      <c r="K13" s="121"/>
      <c r="L13" s="119"/>
      <c r="M13" s="119"/>
      <c r="N13" s="120" t="e">
        <f>IF(V13&lt;1.5,"Très bien",IF(V13&lt;2.5,"Bien",IF(V13&lt;3.5,"Passable",IF(V13&lt;4.01,"Faible"))))</f>
        <v>#DIV/0!</v>
      </c>
      <c r="O13" s="43" t="e">
        <f>IF(W13&lt;103.4,"Faible",IF(W13&lt;104.4,"Moyennement élevé",IF(W13&lt;105.1,"Élevé",IF(W13&lt;203.4,"Faible",IF(W13&lt;204.4,"Moyennement élevé",IF(W13&lt;205.4,"Élevé",IF(W13&lt;206.1,"Très élevé",IF(W13&lt;304.4,"Faible",IF(W13&lt;305.4,"Moyennement élevé",IF(W13&lt;307.1,"Très élevé"))))))))))</f>
        <v>#DIV/0!</v>
      </c>
      <c r="P13" s="135">
        <f>$E13*G13/100</f>
        <v>0</v>
      </c>
      <c r="Q13" s="54" t="e">
        <f>$E13*#REF!/100</f>
        <v>#REF!</v>
      </c>
      <c r="R13" s="54" t="e">
        <f>$E13*#REF!/100</f>
        <v>#REF!</v>
      </c>
      <c r="S13" s="54" t="e">
        <f>$E13*#REF!/100</f>
        <v>#REF!</v>
      </c>
      <c r="T13" s="54" t="e">
        <f>$E13*#REF!/100</f>
        <v>#REF!</v>
      </c>
      <c r="U13" s="382">
        <f>IF(G13="",0,((E13*101)+G13))</f>
        <v>0</v>
      </c>
      <c r="V13" s="382" t="e">
        <f>AVERAGE(K13:M13)</f>
        <v>#DIV/0!</v>
      </c>
      <c r="W13" s="136" t="e">
        <f>(E13*101)+V13</f>
        <v>#DIV/0!</v>
      </c>
    </row>
    <row r="14" spans="1:23" ht="42" customHeight="1" x14ac:dyDescent="0.2">
      <c r="B14" s="430" t="s">
        <v>26</v>
      </c>
      <c r="C14" s="431"/>
      <c r="D14" s="81" t="s">
        <v>134</v>
      </c>
      <c r="E14" s="82"/>
      <c r="F14" s="86"/>
      <c r="G14" s="84"/>
      <c r="H14" s="86"/>
      <c r="I14" s="85"/>
      <c r="J14" s="117" t="str">
        <f>IF(U14&lt;101," ",IF(U14&lt;161,"Enjeux long terme",IF(U14&lt;202,"Non prioritaire",IF(U14&lt;222,"Réagir",IF(U14&lt;262,"Agir",IF(U14&lt;303,"Conforter",IF(U14&lt;343,"Réagir",IF(U14&lt;363,"Agir",IF(U14&lt;404,"Conforter")))))))))</f>
        <v xml:space="preserve"> </v>
      </c>
      <c r="K14" s="121"/>
      <c r="L14" s="119"/>
      <c r="M14" s="119"/>
      <c r="N14" s="120" t="e">
        <f>IF(V14&lt;1.5,"Très bien",IF(V14&lt;2.5,"Bien",IF(V14&lt;3.5,"Passable",IF(V14&lt;4.01,"Faible"))))</f>
        <v>#DIV/0!</v>
      </c>
      <c r="O14" s="43" t="e">
        <f>IF(W14&lt;103.4,"Faible",IF(W14&lt;104.4,"Moyennement élevé",IF(W14&lt;105.1,"Élevé",IF(W14&lt;203.4,"Faible",IF(W14&lt;204.4,"Moyennement élevé",IF(W14&lt;205.4,"Élevé",IF(W14&lt;206.1,"Très élevé",IF(W14&lt;304.4,"Faible",IF(W14&lt;305.4,"Moyennement élevé",IF(W14&lt;307.1,"Très élevé"))))))))))</f>
        <v>#DIV/0!</v>
      </c>
      <c r="P14" s="135">
        <f>$E14*G14/100</f>
        <v>0</v>
      </c>
      <c r="Q14" s="54" t="e">
        <f>$E14*#REF!/100</f>
        <v>#REF!</v>
      </c>
      <c r="R14" s="54" t="e">
        <f>$E14*#REF!/100</f>
        <v>#REF!</v>
      </c>
      <c r="S14" s="54" t="e">
        <f>$E14*#REF!/100</f>
        <v>#REF!</v>
      </c>
      <c r="T14" s="54" t="e">
        <f>$E14*#REF!/100</f>
        <v>#REF!</v>
      </c>
      <c r="U14" s="382">
        <f>IF(G14="",0,((E14*101)+G14))</f>
        <v>0</v>
      </c>
      <c r="V14" s="382" t="e">
        <f>AVERAGE(K14:M14)</f>
        <v>#DIV/0!</v>
      </c>
      <c r="W14" s="136" t="e">
        <f>(E14*101)+V14</f>
        <v>#DIV/0!</v>
      </c>
    </row>
    <row r="15" spans="1:23" ht="42" customHeight="1" thickBot="1" x14ac:dyDescent="0.25">
      <c r="B15" s="432" t="s">
        <v>27</v>
      </c>
      <c r="C15" s="433"/>
      <c r="D15" s="128" t="s">
        <v>135</v>
      </c>
      <c r="E15" s="129"/>
      <c r="F15" s="130"/>
      <c r="G15" s="131"/>
      <c r="H15" s="130"/>
      <c r="I15" s="327"/>
      <c r="J15" s="403" t="str">
        <f>IF(U15&lt;101," ",IF(U15&lt;161,"Enjeux long terme",IF(U15&lt;202,"Non prioritaire",IF(U15&lt;222,"Réagir",IF(U15&lt;262,"Agir",IF(U15&lt;303,"Conforter",IF(U15&lt;343,"Réagir",IF(U15&lt;363,"Agir",IF(U15&lt;404,"Conforter")))))))))</f>
        <v xml:space="preserve"> </v>
      </c>
      <c r="K15" s="122"/>
      <c r="L15" s="123"/>
      <c r="M15" s="123"/>
      <c r="N15" s="124" t="e">
        <f>IF(V15&lt;1.5,"Très bien",IF(V15&lt;2.5,"Bien",IF(V15&lt;3.5,"Passable",IF(V15&lt;4.01,"Faible"))))</f>
        <v>#DIV/0!</v>
      </c>
      <c r="O15" s="51" t="e">
        <f>IF(W15&lt;103.4,"Faible",IF(W15&lt;104.4,"Moyennement élevé",IF(W15&lt;105.1,"Élevé",IF(W15&lt;203.4,"Faible",IF(W15&lt;204.4,"Moyennement élevé",IF(W15&lt;205.4,"Élevé",IF(W15&lt;206.1,"Très élevé",IF(W15&lt;304.4,"Faible",IF(W15&lt;305.4,"Moyennement élevé",IF(W15&lt;307.1,"Très élevé"))))))))))</f>
        <v>#DIV/0!</v>
      </c>
      <c r="P15" s="137">
        <f>$E15*G15/100</f>
        <v>0</v>
      </c>
      <c r="Q15" s="138" t="e">
        <f>$E15*#REF!/100</f>
        <v>#REF!</v>
      </c>
      <c r="R15" s="138" t="e">
        <f>$E15*#REF!/100</f>
        <v>#REF!</v>
      </c>
      <c r="S15" s="138" t="e">
        <f>$E15*#REF!/100</f>
        <v>#REF!</v>
      </c>
      <c r="T15" s="138" t="e">
        <f>$E15*#REF!/100</f>
        <v>#REF!</v>
      </c>
      <c r="U15" s="383">
        <f>IF(G15="",0,((E15*101)+G15))</f>
        <v>0</v>
      </c>
      <c r="V15" s="383" t="e">
        <f>AVERAGE(K15:M15)</f>
        <v>#DIV/0!</v>
      </c>
      <c r="W15" s="139" t="e">
        <f>(E15*101)+V15</f>
        <v>#DIV/0!</v>
      </c>
    </row>
    <row r="16" spans="1:23" s="34" customFormat="1" ht="30" customHeight="1" thickBot="1" x14ac:dyDescent="0.25">
      <c r="B16" s="71"/>
      <c r="C16" s="72"/>
      <c r="D16" s="73" t="s">
        <v>315</v>
      </c>
      <c r="E16" s="76">
        <f>IF(SUM(E12:E15)=0,0,(AVERAGE(E12:E15)))</f>
        <v>0</v>
      </c>
      <c r="F16" s="397" t="s">
        <v>316</v>
      </c>
      <c r="G16" s="77">
        <f>IF($E16="",0,(IF($E16&lt;&gt;0,SUM(P12:P15)/SUM(E12:E15),0)))</f>
        <v>0</v>
      </c>
      <c r="H16" s="404"/>
      <c r="I16" s="405"/>
      <c r="J16" s="406"/>
      <c r="K16" s="455"/>
      <c r="L16" s="456"/>
      <c r="M16" s="456"/>
      <c r="N16" s="456"/>
      <c r="O16" s="457"/>
      <c r="P16" s="422"/>
      <c r="Q16" s="423"/>
      <c r="R16" s="423"/>
      <c r="S16" s="423"/>
      <c r="T16" s="423"/>
      <c r="U16" s="423"/>
      <c r="V16" s="423"/>
      <c r="W16" s="424"/>
    </row>
    <row r="17" spans="2:23" s="34" customFormat="1" ht="30" customHeight="1" thickBot="1" x14ac:dyDescent="0.25">
      <c r="B17" s="150">
        <v>3</v>
      </c>
      <c r="C17" s="151" t="s">
        <v>136</v>
      </c>
      <c r="D17" s="151"/>
      <c r="E17" s="59"/>
      <c r="F17" s="399"/>
      <c r="G17" s="59"/>
      <c r="H17" s="395"/>
      <c r="I17" s="395"/>
      <c r="J17" s="396"/>
      <c r="K17" s="425"/>
      <c r="L17" s="426"/>
      <c r="M17" s="426"/>
      <c r="N17" s="426"/>
      <c r="O17" s="427"/>
      <c r="P17" s="419"/>
      <c r="Q17" s="420"/>
      <c r="R17" s="420"/>
      <c r="S17" s="420"/>
      <c r="T17" s="420"/>
      <c r="U17" s="420"/>
      <c r="V17" s="420"/>
      <c r="W17" s="421"/>
    </row>
    <row r="18" spans="2:23" ht="42" customHeight="1" x14ac:dyDescent="0.2">
      <c r="B18" s="434" t="s">
        <v>29</v>
      </c>
      <c r="C18" s="435"/>
      <c r="D18" s="87" t="s">
        <v>138</v>
      </c>
      <c r="E18" s="88"/>
      <c r="F18" s="127"/>
      <c r="G18" s="90"/>
      <c r="H18" s="127"/>
      <c r="I18" s="91"/>
      <c r="J18" s="116" t="str">
        <f>IF(U18&lt;101," ",IF(U18&lt;161,"Enjeux long terme",IF(U18&lt;202,"Non prioritaire",IF(U18&lt;222,"Réagir",IF(U18&lt;262,"Agir",IF(U18&lt;303,"Conforter",IF(U18&lt;343,"Réagir",IF(U18&lt;363,"Agir",IF(U18&lt;404,"Conforter")))))))))</f>
        <v xml:space="preserve"> </v>
      </c>
      <c r="K18" s="112"/>
      <c r="L18" s="113"/>
      <c r="M18" s="113"/>
      <c r="N18" s="114" t="e">
        <f>IF(V18&lt;1.5,"Très bien",IF(V18&lt;2.5,"Bien",IF(V18&lt;3.5,"Passable",IF(V18&lt;4.01,"Faible"))))</f>
        <v>#DIV/0!</v>
      </c>
      <c r="O18" s="115" t="e">
        <f>IF(W18&lt;103.4,"Faible",IF(W18&lt;104.4,"Moyennement élevé",IF(W18&lt;105.1,"Élevé",IF(W18&lt;203.4,"Faible",IF(W18&lt;204.4,"Moyennement élevé",IF(W18&lt;205.4,"Élevé",IF(W18&lt;206.1,"Très élevé",IF(W18&lt;304.4,"Faible",IF(W18&lt;305.4,"Moyennement élevé",IF(W18&lt;307.1,"Très élevé"))))))))))</f>
        <v>#DIV/0!</v>
      </c>
      <c r="P18" s="132">
        <f>$E18*G18/100</f>
        <v>0</v>
      </c>
      <c r="Q18" s="133" t="e">
        <f>$E18*#REF!/100</f>
        <v>#REF!</v>
      </c>
      <c r="R18" s="133" t="e">
        <f>$E18*#REF!/100</f>
        <v>#REF!</v>
      </c>
      <c r="S18" s="133" t="e">
        <f>$E18*#REF!/100</f>
        <v>#REF!</v>
      </c>
      <c r="T18" s="133" t="e">
        <f>$E18*#REF!/100</f>
        <v>#REF!</v>
      </c>
      <c r="U18" s="381">
        <f>IF(G18="",0,((E18*101)+G18))</f>
        <v>0</v>
      </c>
      <c r="V18" s="381" t="e">
        <f>AVERAGE(K18:M18)</f>
        <v>#DIV/0!</v>
      </c>
      <c r="W18" s="134" t="e">
        <f>(E18*101)+V18</f>
        <v>#DIV/0!</v>
      </c>
    </row>
    <row r="19" spans="2:23" ht="42" customHeight="1" x14ac:dyDescent="0.2">
      <c r="B19" s="430" t="s">
        <v>30</v>
      </c>
      <c r="C19" s="431"/>
      <c r="D19" s="81" t="s">
        <v>139</v>
      </c>
      <c r="E19" s="82"/>
      <c r="F19" s="86"/>
      <c r="G19" s="84"/>
      <c r="H19" s="86"/>
      <c r="I19" s="85"/>
      <c r="J19" s="117" t="str">
        <f>IF(U19&lt;101," ",IF(U19&lt;161,"Enjeux long terme",IF(U19&lt;202,"Non prioritaire",IF(U19&lt;222,"Réagir",IF(U19&lt;262,"Agir",IF(U19&lt;303,"Conforter",IF(U19&lt;343,"Réagir",IF(U19&lt;363,"Agir",IF(U19&lt;404,"Conforter")))))))))</f>
        <v xml:space="preserve"> </v>
      </c>
      <c r="K19" s="121"/>
      <c r="L19" s="119"/>
      <c r="M19" s="119"/>
      <c r="N19" s="120" t="e">
        <f>IF(V19&lt;1.5,"Très bien",IF(V19&lt;2.5,"Bien",IF(V19&lt;3.5,"Passable",IF(V19&lt;4.01,"Faible"))))</f>
        <v>#DIV/0!</v>
      </c>
      <c r="O19" s="43" t="e">
        <f>IF(W19&lt;103.4,"Faible",IF(W19&lt;104.4,"Moyennement élevé",IF(W19&lt;105.1,"Élevé",IF(W19&lt;203.4,"Faible",IF(W19&lt;204.4,"Moyennement élevé",IF(W19&lt;205.4,"Élevé",IF(W19&lt;206.1,"Très élevé",IF(W19&lt;304.4,"Faible",IF(W19&lt;305.4,"Moyennement élevé",IF(W19&lt;307.1,"Très élevé"))))))))))</f>
        <v>#DIV/0!</v>
      </c>
      <c r="P19" s="135">
        <f>$E19*G19/100</f>
        <v>0</v>
      </c>
      <c r="Q19" s="54" t="e">
        <f>$E19*#REF!/100</f>
        <v>#REF!</v>
      </c>
      <c r="R19" s="54" t="e">
        <f>$E19*#REF!/100</f>
        <v>#REF!</v>
      </c>
      <c r="S19" s="54" t="e">
        <f>$E19*#REF!/100</f>
        <v>#REF!</v>
      </c>
      <c r="T19" s="54" t="e">
        <f>$E19*#REF!/100</f>
        <v>#REF!</v>
      </c>
      <c r="U19" s="382">
        <f>IF(G19="",0,((E19*101)+G19))</f>
        <v>0</v>
      </c>
      <c r="V19" s="382" t="e">
        <f>AVERAGE(K19:M19)</f>
        <v>#DIV/0!</v>
      </c>
      <c r="W19" s="136" t="e">
        <f>(E19*101)+V19</f>
        <v>#DIV/0!</v>
      </c>
    </row>
    <row r="20" spans="2:23" ht="42" customHeight="1" x14ac:dyDescent="0.2">
      <c r="B20" s="430" t="s">
        <v>31</v>
      </c>
      <c r="C20" s="431"/>
      <c r="D20" s="81" t="s">
        <v>140</v>
      </c>
      <c r="E20" s="82"/>
      <c r="F20" s="86"/>
      <c r="G20" s="84"/>
      <c r="H20" s="86"/>
      <c r="I20" s="85"/>
      <c r="J20" s="117" t="str">
        <f>IF(U20&lt;101," ",IF(U20&lt;161,"Enjeux long terme",IF(U20&lt;202,"Non prioritaire",IF(U20&lt;222,"Réagir",IF(U20&lt;262,"Agir",IF(U20&lt;303,"Conforter",IF(U20&lt;343,"Réagir",IF(U20&lt;363,"Agir",IF(U20&lt;404,"Conforter")))))))))</f>
        <v xml:space="preserve"> </v>
      </c>
      <c r="K20" s="121"/>
      <c r="L20" s="119"/>
      <c r="M20" s="119"/>
      <c r="N20" s="120" t="e">
        <f>IF(V20&lt;1.5,"Très bien",IF(V20&lt;2.5,"Bien",IF(V20&lt;3.5,"Passable",IF(V20&lt;4.01,"Faible"))))</f>
        <v>#DIV/0!</v>
      </c>
      <c r="O20" s="43" t="e">
        <f>IF(W20&lt;103.4,"Faible",IF(W20&lt;104.4,"Moyennement élevé",IF(W20&lt;105.1,"Élevé",IF(W20&lt;203.4,"Faible",IF(W20&lt;204.4,"Moyennement élevé",IF(W20&lt;205.4,"Élevé",IF(W20&lt;206.1,"Très élevé",IF(W20&lt;304.4,"Faible",IF(W20&lt;305.4,"Moyennement élevé",IF(W20&lt;307.1,"Très élevé"))))))))))</f>
        <v>#DIV/0!</v>
      </c>
      <c r="P20" s="135">
        <f>$E20*G20/100</f>
        <v>0</v>
      </c>
      <c r="Q20" s="54" t="e">
        <f>$E20*#REF!/100</f>
        <v>#REF!</v>
      </c>
      <c r="R20" s="54" t="e">
        <f>$E20*#REF!/100</f>
        <v>#REF!</v>
      </c>
      <c r="S20" s="54" t="e">
        <f>$E20*#REF!/100</f>
        <v>#REF!</v>
      </c>
      <c r="T20" s="54" t="e">
        <f>$E20*#REF!/100</f>
        <v>#REF!</v>
      </c>
      <c r="U20" s="382">
        <f>IF(G20="",0,((E20*101)+G20))</f>
        <v>0</v>
      </c>
      <c r="V20" s="382" t="e">
        <f>AVERAGE(K20:M20)</f>
        <v>#DIV/0!</v>
      </c>
      <c r="W20" s="136" t="e">
        <f>(E20*101)+V20</f>
        <v>#DIV/0!</v>
      </c>
    </row>
    <row r="21" spans="2:23" ht="42" customHeight="1" x14ac:dyDescent="0.2">
      <c r="B21" s="430" t="s">
        <v>41</v>
      </c>
      <c r="C21" s="431"/>
      <c r="D21" s="81" t="s">
        <v>141</v>
      </c>
      <c r="E21" s="82"/>
      <c r="F21" s="86"/>
      <c r="G21" s="84"/>
      <c r="H21" s="86"/>
      <c r="I21" s="85"/>
      <c r="J21" s="117" t="str">
        <f>IF(U21&lt;101," ",IF(U21&lt;161,"Enjeux long terme",IF(U21&lt;202,"Non prioritaire",IF(U21&lt;222,"Réagir",IF(U21&lt;262,"Agir",IF(U21&lt;303,"Conforter",IF(U21&lt;343,"Réagir",IF(U21&lt;363,"Agir",IF(U21&lt;404,"Conforter")))))))))</f>
        <v xml:space="preserve"> </v>
      </c>
      <c r="K21" s="121"/>
      <c r="L21" s="119"/>
      <c r="M21" s="119"/>
      <c r="N21" s="120" t="e">
        <f>IF(V21&lt;1.5,"Très bien",IF(V21&lt;2.5,"Bien",IF(V21&lt;3.5,"Passable",IF(V21&lt;4.01,"Faible"))))</f>
        <v>#DIV/0!</v>
      </c>
      <c r="O21" s="43" t="e">
        <f>IF(W21&lt;103.4,"Faible",IF(W21&lt;104.4,"Moyennement élevé",IF(W21&lt;105.1,"Élevé",IF(W21&lt;203.4,"Faible",IF(W21&lt;204.4,"Moyennement élevé",IF(W21&lt;205.4,"Élevé",IF(W21&lt;206.1,"Très élevé",IF(W21&lt;304.4,"Faible",IF(W21&lt;305.4,"Moyennement élevé",IF(W21&lt;307.1,"Très élevé"))))))))))</f>
        <v>#DIV/0!</v>
      </c>
      <c r="P21" s="135">
        <f>$E21*G21/100</f>
        <v>0</v>
      </c>
      <c r="Q21" s="54" t="e">
        <f>$E21*#REF!/100</f>
        <v>#REF!</v>
      </c>
      <c r="R21" s="54" t="e">
        <f>$E21*#REF!/100</f>
        <v>#REF!</v>
      </c>
      <c r="S21" s="54" t="e">
        <f>$E21*#REF!/100</f>
        <v>#REF!</v>
      </c>
      <c r="T21" s="54" t="e">
        <f>$E21*#REF!/100</f>
        <v>#REF!</v>
      </c>
      <c r="U21" s="382">
        <f>IF(G21="",0,((E21*101)+G21))</f>
        <v>0</v>
      </c>
      <c r="V21" s="382" t="e">
        <f>AVERAGE(K21:M21)</f>
        <v>#DIV/0!</v>
      </c>
      <c r="W21" s="136" t="e">
        <f>(E21*101)+V21</f>
        <v>#DIV/0!</v>
      </c>
    </row>
    <row r="22" spans="2:23" ht="42" customHeight="1" thickBot="1" x14ac:dyDescent="0.25">
      <c r="B22" s="432" t="s">
        <v>137</v>
      </c>
      <c r="C22" s="433"/>
      <c r="D22" s="94" t="s">
        <v>142</v>
      </c>
      <c r="E22" s="95"/>
      <c r="F22" s="96"/>
      <c r="G22" s="97"/>
      <c r="H22" s="130"/>
      <c r="I22" s="327"/>
      <c r="J22" s="403" t="str">
        <f>IF(U22&lt;101," ",IF(U22&lt;161,"Enjeux long terme",IF(U22&lt;202,"Non prioritaire",IF(U22&lt;222,"Réagir",IF(U22&lt;262,"Agir",IF(U22&lt;303,"Conforter",IF(U22&lt;343,"Réagir",IF(U22&lt;363,"Agir",IF(U22&lt;404,"Conforter")))))))))</f>
        <v xml:space="preserve"> </v>
      </c>
      <c r="K22" s="122"/>
      <c r="L22" s="123"/>
      <c r="M22" s="123"/>
      <c r="N22" s="124" t="e">
        <f>IF(V22&lt;1.5,"Très bien",IF(V22&lt;2.5,"Bien",IF(V22&lt;3.5,"Passable",IF(V22&lt;4.01,"Faible"))))</f>
        <v>#DIV/0!</v>
      </c>
      <c r="O22" s="51" t="e">
        <f>IF(W22&lt;103.4,"Faible",IF(W22&lt;104.4,"Moyennement élevé",IF(W22&lt;105.1,"Élevé",IF(W22&lt;203.4,"Faible",IF(W22&lt;204.4,"Moyennement élevé",IF(W22&lt;205.4,"Élevé",IF(W22&lt;206.1,"Très élevé",IF(W22&lt;304.4,"Faible",IF(W22&lt;305.4,"Moyennement élevé",IF(W22&lt;307.1,"Très élevé"))))))))))</f>
        <v>#DIV/0!</v>
      </c>
      <c r="P22" s="137">
        <f>$E22*G22/100</f>
        <v>0</v>
      </c>
      <c r="Q22" s="138" t="e">
        <f>$E22*#REF!/100</f>
        <v>#REF!</v>
      </c>
      <c r="R22" s="138" t="e">
        <f>$E22*#REF!/100</f>
        <v>#REF!</v>
      </c>
      <c r="S22" s="138" t="e">
        <f>$E22*#REF!/100</f>
        <v>#REF!</v>
      </c>
      <c r="T22" s="138" t="e">
        <f>$E22*#REF!/100</f>
        <v>#REF!</v>
      </c>
      <c r="U22" s="383">
        <f>IF(G22="",0,((E22*101)+G22))</f>
        <v>0</v>
      </c>
      <c r="V22" s="383" t="e">
        <f>AVERAGE(K22:M22)</f>
        <v>#DIV/0!</v>
      </c>
      <c r="W22" s="139" t="e">
        <f>(E22*101)+V22</f>
        <v>#DIV/0!</v>
      </c>
    </row>
    <row r="23" spans="2:23" s="34" customFormat="1" ht="30" customHeight="1" thickBot="1" x14ac:dyDescent="0.25">
      <c r="B23" s="71"/>
      <c r="C23" s="72"/>
      <c r="D23" s="73" t="s">
        <v>313</v>
      </c>
      <c r="E23" s="76">
        <f>IF(SUM(E18:E22)=0,0,(AVERAGE(E18:E22)))</f>
        <v>0</v>
      </c>
      <c r="F23" s="397" t="s">
        <v>314</v>
      </c>
      <c r="G23" s="77">
        <f>IF($E23="",0,(IF($E23&lt;&gt;0,SUM(P18:P22)/SUM(E18:E22),0)))</f>
        <v>0</v>
      </c>
      <c r="H23" s="404"/>
      <c r="I23" s="405"/>
      <c r="J23" s="406"/>
      <c r="K23" s="455"/>
      <c r="L23" s="456"/>
      <c r="M23" s="456"/>
      <c r="N23" s="456"/>
      <c r="O23" s="457"/>
      <c r="P23" s="422"/>
      <c r="Q23" s="423"/>
      <c r="R23" s="423"/>
      <c r="S23" s="423"/>
      <c r="T23" s="423"/>
      <c r="U23" s="423"/>
      <c r="V23" s="423"/>
      <c r="W23" s="424"/>
    </row>
    <row r="24" spans="2:23" s="34" customFormat="1" ht="30" customHeight="1" thickBot="1" x14ac:dyDescent="0.25">
      <c r="B24" s="148">
        <v>4</v>
      </c>
      <c r="C24" s="149" t="s">
        <v>144</v>
      </c>
      <c r="D24" s="149"/>
      <c r="E24" s="390"/>
      <c r="F24" s="395"/>
      <c r="G24" s="390"/>
      <c r="H24" s="395"/>
      <c r="I24" s="395"/>
      <c r="J24" s="396"/>
      <c r="K24" s="425"/>
      <c r="L24" s="426"/>
      <c r="M24" s="426"/>
      <c r="N24" s="426"/>
      <c r="O24" s="427"/>
      <c r="P24" s="419"/>
      <c r="Q24" s="420"/>
      <c r="R24" s="420"/>
      <c r="S24" s="420"/>
      <c r="T24" s="420"/>
      <c r="U24" s="420"/>
      <c r="V24" s="420"/>
      <c r="W24" s="421"/>
    </row>
    <row r="25" spans="2:23" ht="42" customHeight="1" x14ac:dyDescent="0.2">
      <c r="B25" s="434" t="s">
        <v>32</v>
      </c>
      <c r="C25" s="435"/>
      <c r="D25" s="87" t="s">
        <v>145</v>
      </c>
      <c r="E25" s="88"/>
      <c r="F25" s="111"/>
      <c r="G25" s="90"/>
      <c r="H25" s="111"/>
      <c r="I25" s="91"/>
      <c r="J25" s="116" t="str">
        <f t="shared" ref="J25:J30" si="0">IF(U25&lt;101," ",IF(U25&lt;161,"Enjeux long terme",IF(U25&lt;202,"Non prioritaire",IF(U25&lt;222,"Réagir",IF(U25&lt;262,"Agir",IF(U25&lt;303,"Conforter",IF(U25&lt;343,"Réagir",IF(U25&lt;363,"Agir",IF(U25&lt;404,"Conforter")))))))))</f>
        <v xml:space="preserve"> </v>
      </c>
      <c r="K25" s="112"/>
      <c r="L25" s="113"/>
      <c r="M25" s="113"/>
      <c r="N25" s="114" t="e">
        <f t="shared" ref="N25:N30" si="1">IF(V25&lt;1.5,"Très bien",IF(V25&lt;2.5,"Bien",IF(V25&lt;3.5,"Passable",IF(V25&lt;4.01,"Faible"))))</f>
        <v>#DIV/0!</v>
      </c>
      <c r="O25" s="115" t="e">
        <f t="shared" ref="O25:O30" si="2">IF(W25&lt;103.4,"Faible",IF(W25&lt;104.4,"Moyennement élevé",IF(W25&lt;105.1,"Élevé",IF(W25&lt;203.4,"Faible",IF(W25&lt;204.4,"Moyennement élevé",IF(W25&lt;205.4,"Élevé",IF(W25&lt;206.1,"Très élevé",IF(W25&lt;304.4,"Faible",IF(W25&lt;305.4,"Moyennement élevé",IF(W25&lt;307.1,"Très élevé"))))))))))</f>
        <v>#DIV/0!</v>
      </c>
      <c r="P25" s="132">
        <f>$E25*G25/100</f>
        <v>0</v>
      </c>
      <c r="Q25" s="133" t="e">
        <f>$E25*#REF!/100</f>
        <v>#REF!</v>
      </c>
      <c r="R25" s="133" t="e">
        <f>$E25*#REF!/100</f>
        <v>#REF!</v>
      </c>
      <c r="S25" s="133" t="e">
        <f>$E25*#REF!/100</f>
        <v>#REF!</v>
      </c>
      <c r="T25" s="133" t="e">
        <f>$E25*#REF!/100</f>
        <v>#REF!</v>
      </c>
      <c r="U25" s="381">
        <f t="shared" ref="U25:U30" si="3">IF(G25="",0,((E25*101)+G25))</f>
        <v>0</v>
      </c>
      <c r="V25" s="381" t="e">
        <f>AVERAGE(K25:M25)</f>
        <v>#DIV/0!</v>
      </c>
      <c r="W25" s="134" t="e">
        <f t="shared" ref="W25:W30" si="4">(E25*101)+V25</f>
        <v>#DIV/0!</v>
      </c>
    </row>
    <row r="26" spans="2:23" ht="42" customHeight="1" x14ac:dyDescent="0.2">
      <c r="B26" s="430" t="s">
        <v>33</v>
      </c>
      <c r="C26" s="431"/>
      <c r="D26" s="81" t="s">
        <v>146</v>
      </c>
      <c r="E26" s="82"/>
      <c r="F26" s="86"/>
      <c r="G26" s="84"/>
      <c r="H26" s="86"/>
      <c r="I26" s="85"/>
      <c r="J26" s="117" t="str">
        <f t="shared" si="0"/>
        <v xml:space="preserve"> </v>
      </c>
      <c r="K26" s="121"/>
      <c r="L26" s="119"/>
      <c r="M26" s="119"/>
      <c r="N26" s="120" t="e">
        <f t="shared" si="1"/>
        <v>#DIV/0!</v>
      </c>
      <c r="O26" s="43" t="e">
        <f t="shared" si="2"/>
        <v>#DIV/0!</v>
      </c>
      <c r="P26" s="135">
        <f>$E26*G26/100</f>
        <v>0</v>
      </c>
      <c r="Q26" s="54" t="e">
        <f>$E26*#REF!/100</f>
        <v>#REF!</v>
      </c>
      <c r="R26" s="54" t="e">
        <f>$E26*#REF!/100</f>
        <v>#REF!</v>
      </c>
      <c r="S26" s="54" t="e">
        <f>$E26*#REF!/100</f>
        <v>#REF!</v>
      </c>
      <c r="T26" s="54" t="e">
        <f>$E26*#REF!/100</f>
        <v>#REF!</v>
      </c>
      <c r="U26" s="382">
        <f t="shared" si="3"/>
        <v>0</v>
      </c>
      <c r="V26" s="382" t="e">
        <f>AVERAGE(K26:M26)</f>
        <v>#DIV/0!</v>
      </c>
      <c r="W26" s="136" t="e">
        <f t="shared" si="4"/>
        <v>#DIV/0!</v>
      </c>
    </row>
    <row r="27" spans="2:23" ht="42" customHeight="1" x14ac:dyDescent="0.2">
      <c r="B27" s="430" t="s">
        <v>34</v>
      </c>
      <c r="C27" s="431"/>
      <c r="D27" s="81" t="s">
        <v>147</v>
      </c>
      <c r="E27" s="82"/>
      <c r="F27" s="86"/>
      <c r="G27" s="84"/>
      <c r="H27" s="86"/>
      <c r="I27" s="85"/>
      <c r="J27" s="117" t="str">
        <f t="shared" si="0"/>
        <v xml:space="preserve"> </v>
      </c>
      <c r="K27" s="121"/>
      <c r="L27" s="119"/>
      <c r="M27" s="119"/>
      <c r="N27" s="120" t="e">
        <f t="shared" si="1"/>
        <v>#DIV/0!</v>
      </c>
      <c r="O27" s="43" t="e">
        <f t="shared" si="2"/>
        <v>#DIV/0!</v>
      </c>
      <c r="P27" s="135">
        <f t="shared" ref="P27:P30" si="5">$E27*G27/100</f>
        <v>0</v>
      </c>
      <c r="Q27" s="54" t="e">
        <f>$E27*#REF!/100</f>
        <v>#REF!</v>
      </c>
      <c r="R27" s="54" t="e">
        <f>$E27*#REF!/100</f>
        <v>#REF!</v>
      </c>
      <c r="S27" s="54" t="e">
        <f>$E27*#REF!/100</f>
        <v>#REF!</v>
      </c>
      <c r="T27" s="54" t="e">
        <f>$E27*#REF!/100</f>
        <v>#REF!</v>
      </c>
      <c r="U27" s="382">
        <f t="shared" si="3"/>
        <v>0</v>
      </c>
      <c r="V27" s="382" t="e">
        <f t="shared" ref="V27:V30" si="6">AVERAGE(K27:M27)</f>
        <v>#DIV/0!</v>
      </c>
      <c r="W27" s="136" t="e">
        <f t="shared" si="4"/>
        <v>#DIV/0!</v>
      </c>
    </row>
    <row r="28" spans="2:23" ht="42" customHeight="1" x14ac:dyDescent="0.2">
      <c r="B28" s="430" t="s">
        <v>50</v>
      </c>
      <c r="C28" s="431"/>
      <c r="D28" s="81" t="s">
        <v>419</v>
      </c>
      <c r="E28" s="82"/>
      <c r="F28" s="86"/>
      <c r="G28" s="84"/>
      <c r="H28" s="86"/>
      <c r="I28" s="85"/>
      <c r="J28" s="117" t="str">
        <f t="shared" si="0"/>
        <v xml:space="preserve"> </v>
      </c>
      <c r="K28" s="121"/>
      <c r="L28" s="119"/>
      <c r="M28" s="119"/>
      <c r="N28" s="120" t="e">
        <f t="shared" si="1"/>
        <v>#DIV/0!</v>
      </c>
      <c r="O28" s="43" t="e">
        <f t="shared" si="2"/>
        <v>#DIV/0!</v>
      </c>
      <c r="P28" s="135">
        <f t="shared" si="5"/>
        <v>0</v>
      </c>
      <c r="Q28" s="54" t="e">
        <f>$E28*#REF!/100</f>
        <v>#REF!</v>
      </c>
      <c r="R28" s="54" t="e">
        <f>$E28*#REF!/100</f>
        <v>#REF!</v>
      </c>
      <c r="S28" s="54" t="e">
        <f>$E28*#REF!/100</f>
        <v>#REF!</v>
      </c>
      <c r="T28" s="54" t="e">
        <f>$E28*#REF!/100</f>
        <v>#REF!</v>
      </c>
      <c r="U28" s="382">
        <f t="shared" si="3"/>
        <v>0</v>
      </c>
      <c r="V28" s="382" t="e">
        <f t="shared" si="6"/>
        <v>#DIV/0!</v>
      </c>
      <c r="W28" s="136" t="e">
        <f t="shared" si="4"/>
        <v>#DIV/0!</v>
      </c>
    </row>
    <row r="29" spans="2:23" ht="42" customHeight="1" x14ac:dyDescent="0.2">
      <c r="B29" s="430" t="s">
        <v>52</v>
      </c>
      <c r="C29" s="431"/>
      <c r="D29" s="81" t="s">
        <v>148</v>
      </c>
      <c r="E29" s="82"/>
      <c r="F29" s="86"/>
      <c r="G29" s="84"/>
      <c r="H29" s="86"/>
      <c r="I29" s="85"/>
      <c r="J29" s="117" t="str">
        <f t="shared" si="0"/>
        <v xml:space="preserve"> </v>
      </c>
      <c r="K29" s="121"/>
      <c r="L29" s="119"/>
      <c r="M29" s="119"/>
      <c r="N29" s="120" t="e">
        <f t="shared" si="1"/>
        <v>#DIV/0!</v>
      </c>
      <c r="O29" s="43" t="e">
        <f t="shared" si="2"/>
        <v>#DIV/0!</v>
      </c>
      <c r="P29" s="135">
        <f t="shared" si="5"/>
        <v>0</v>
      </c>
      <c r="Q29" s="54" t="e">
        <f>$E29*#REF!/100</f>
        <v>#REF!</v>
      </c>
      <c r="R29" s="54" t="e">
        <f>$E29*#REF!/100</f>
        <v>#REF!</v>
      </c>
      <c r="S29" s="54" t="e">
        <f>$E29*#REF!/100</f>
        <v>#REF!</v>
      </c>
      <c r="T29" s="54" t="e">
        <f>$E29*#REF!/100</f>
        <v>#REF!</v>
      </c>
      <c r="U29" s="382">
        <f t="shared" si="3"/>
        <v>0</v>
      </c>
      <c r="V29" s="382" t="e">
        <f t="shared" si="6"/>
        <v>#DIV/0!</v>
      </c>
      <c r="W29" s="136" t="e">
        <f t="shared" si="4"/>
        <v>#DIV/0!</v>
      </c>
    </row>
    <row r="30" spans="2:23" ht="42" customHeight="1" thickBot="1" x14ac:dyDescent="0.25">
      <c r="B30" s="432" t="s">
        <v>143</v>
      </c>
      <c r="C30" s="433"/>
      <c r="D30" s="94" t="s">
        <v>40</v>
      </c>
      <c r="E30" s="95"/>
      <c r="F30" s="96"/>
      <c r="G30" s="97"/>
      <c r="H30" s="96"/>
      <c r="I30" s="98"/>
      <c r="J30" s="118" t="str">
        <f t="shared" si="0"/>
        <v xml:space="preserve"> </v>
      </c>
      <c r="K30" s="122"/>
      <c r="L30" s="123"/>
      <c r="M30" s="123"/>
      <c r="N30" s="124" t="e">
        <f t="shared" si="1"/>
        <v>#DIV/0!</v>
      </c>
      <c r="O30" s="51" t="e">
        <f t="shared" si="2"/>
        <v>#DIV/0!</v>
      </c>
      <c r="P30" s="137">
        <f t="shared" si="5"/>
        <v>0</v>
      </c>
      <c r="Q30" s="138" t="e">
        <f>$E30*#REF!/100</f>
        <v>#REF!</v>
      </c>
      <c r="R30" s="138" t="e">
        <f>$E30*#REF!/100</f>
        <v>#REF!</v>
      </c>
      <c r="S30" s="138" t="e">
        <f>$E30*#REF!/100</f>
        <v>#REF!</v>
      </c>
      <c r="T30" s="138" t="e">
        <f>$E30*#REF!/100</f>
        <v>#REF!</v>
      </c>
      <c r="U30" s="383">
        <f t="shared" si="3"/>
        <v>0</v>
      </c>
      <c r="V30" s="383" t="e">
        <f t="shared" si="6"/>
        <v>#DIV/0!</v>
      </c>
      <c r="W30" s="139" t="e">
        <f t="shared" si="4"/>
        <v>#DIV/0!</v>
      </c>
    </row>
    <row r="31" spans="2:23" s="34" customFormat="1" ht="30" customHeight="1" thickBot="1" x14ac:dyDescent="0.25">
      <c r="B31" s="52"/>
      <c r="C31" s="53"/>
      <c r="D31" s="70" t="s">
        <v>311</v>
      </c>
      <c r="E31" s="79">
        <f>IF(SUM(E25:E30)=0,0,(AVERAGE(E25:E30)))</f>
        <v>0</v>
      </c>
      <c r="F31" s="400" t="s">
        <v>312</v>
      </c>
      <c r="G31" s="80">
        <f>IF($E31="",0,(IF($E31&lt;&gt;0,SUM(P25:P30)/SUM(E25:E30),0)))</f>
        <v>0</v>
      </c>
      <c r="H31" s="393"/>
      <c r="I31" s="393"/>
      <c r="J31" s="393"/>
      <c r="K31" s="455"/>
      <c r="L31" s="456"/>
      <c r="M31" s="456"/>
      <c r="N31" s="456"/>
      <c r="O31" s="457"/>
      <c r="P31" s="422"/>
      <c r="Q31" s="423"/>
      <c r="R31" s="423"/>
      <c r="S31" s="423"/>
      <c r="T31" s="423"/>
      <c r="U31" s="423"/>
      <c r="V31" s="423"/>
      <c r="W31" s="424"/>
    </row>
    <row r="32" spans="2:23" s="60" customFormat="1" ht="30" customHeight="1" thickBot="1" x14ac:dyDescent="0.25">
      <c r="B32" s="150">
        <v>5</v>
      </c>
      <c r="C32" s="151" t="s">
        <v>149</v>
      </c>
      <c r="D32" s="151"/>
      <c r="E32" s="59"/>
      <c r="F32" s="395"/>
      <c r="G32" s="390"/>
      <c r="H32" s="395"/>
      <c r="I32" s="395"/>
      <c r="J32" s="396"/>
      <c r="K32" s="425"/>
      <c r="L32" s="426"/>
      <c r="M32" s="426"/>
      <c r="N32" s="426"/>
      <c r="O32" s="427"/>
      <c r="P32" s="419"/>
      <c r="Q32" s="420"/>
      <c r="R32" s="420"/>
      <c r="S32" s="420"/>
      <c r="T32" s="420"/>
      <c r="U32" s="420"/>
      <c r="V32" s="420"/>
      <c r="W32" s="421"/>
    </row>
    <row r="33" spans="2:23" ht="42" customHeight="1" x14ac:dyDescent="0.2">
      <c r="B33" s="461" t="s">
        <v>35</v>
      </c>
      <c r="C33" s="462"/>
      <c r="D33" s="87" t="s">
        <v>150</v>
      </c>
      <c r="E33" s="152"/>
      <c r="F33" s="142"/>
      <c r="G33" s="143"/>
      <c r="H33" s="142"/>
      <c r="I33" s="144"/>
      <c r="J33" s="92" t="str">
        <f>IF(U33&lt;101," ",IF(U33&lt;161,"Enjeux long terme",IF(U33&lt;202,"Non prioritaire",IF(U33&lt;222,"Réagir",IF(U33&lt;262,"Agir",IF(U33&lt;303,"Conforter",IF(U33&lt;343,"Réagir",IF(U33&lt;363,"Agir",IF(U33&lt;404,"Conforter")))))))))</f>
        <v xml:space="preserve"> </v>
      </c>
      <c r="K33" s="112"/>
      <c r="L33" s="113"/>
      <c r="M33" s="113"/>
      <c r="N33" s="114" t="e">
        <f>IF(V33&lt;1.5,"Très bien",IF(V33&lt;2.5,"Bien",IF(V33&lt;3.5,"Passable",IF(V33&lt;4.01,"Faible"))))</f>
        <v>#DIV/0!</v>
      </c>
      <c r="O33" s="115" t="e">
        <f>IF(W33&lt;103.4,"Faible",IF(W33&lt;104.4,"Moyennement élevé",IF(W33&lt;105.1,"Élevé",IF(W33&lt;203.4,"Faible",IF(W33&lt;204.4,"Moyennement élevé",IF(W33&lt;205.4,"Élevé",IF(W33&lt;206.1,"Très élevé",IF(W33&lt;304.4,"Faible",IF(W33&lt;305.4,"Moyennement élevé",IF(W33&lt;307.1,"Très élevé"))))))))))</f>
        <v>#DIV/0!</v>
      </c>
      <c r="P33" s="132">
        <f>$E33*G33/100</f>
        <v>0</v>
      </c>
      <c r="Q33" s="133" t="e">
        <f>$E33*#REF!/100</f>
        <v>#REF!</v>
      </c>
      <c r="R33" s="133" t="e">
        <f>$E33*#REF!/100</f>
        <v>#REF!</v>
      </c>
      <c r="S33" s="133" t="e">
        <f>$E33*#REF!/100</f>
        <v>#REF!</v>
      </c>
      <c r="T33" s="133" t="e">
        <f>$E33*#REF!/100</f>
        <v>#REF!</v>
      </c>
      <c r="U33" s="381">
        <f>IF(G33="",0,((E33*101)+G33))</f>
        <v>0</v>
      </c>
      <c r="V33" s="381" t="e">
        <f>AVERAGE(K33:M33)</f>
        <v>#DIV/0!</v>
      </c>
      <c r="W33" s="134" t="e">
        <f>(E33*101)+V33</f>
        <v>#DIV/0!</v>
      </c>
    </row>
    <row r="34" spans="2:23" ht="42" customHeight="1" x14ac:dyDescent="0.2">
      <c r="B34" s="463" t="s">
        <v>36</v>
      </c>
      <c r="C34" s="464"/>
      <c r="D34" s="81" t="s">
        <v>418</v>
      </c>
      <c r="E34" s="153"/>
      <c r="F34" s="61"/>
      <c r="G34" s="56"/>
      <c r="H34" s="61"/>
      <c r="I34" s="35"/>
      <c r="J34" s="36" t="str">
        <f>IF(U34&lt;101," ",IF(U34&lt;161,"Enjeux long terme",IF(U34&lt;202,"Non prioritaire",IF(U34&lt;222,"Réagir",IF(U34&lt;262,"Agir",IF(U34&lt;303,"Conforter",IF(U34&lt;343,"Réagir",IF(U34&lt;363,"Agir",IF(U34&lt;404,"Conforter")))))))))</f>
        <v xml:space="preserve"> </v>
      </c>
      <c r="K34" s="121"/>
      <c r="L34" s="119"/>
      <c r="M34" s="119"/>
      <c r="N34" s="120" t="e">
        <f>IF(V34&lt;1.5,"Très bien",IF(V34&lt;2.5,"Bien",IF(V34&lt;3.5,"Passable",IF(V34&lt;4.01,"Faible"))))</f>
        <v>#DIV/0!</v>
      </c>
      <c r="O34" s="43" t="e">
        <f>IF(W34&lt;103.4,"Faible",IF(W34&lt;104.4,"Moyennement élevé",IF(W34&lt;105.1,"Élevé",IF(W34&lt;203.4,"Faible",IF(W34&lt;204.4,"Moyennement élevé",IF(W34&lt;205.4,"Élevé",IF(W34&lt;206.1,"Très élevé",IF(W34&lt;304.4,"Faible",IF(W34&lt;305.4,"Moyennement élevé",IF(W34&lt;307.1,"Très élevé"))))))))))</f>
        <v>#DIV/0!</v>
      </c>
      <c r="P34" s="135">
        <f>$E34*G34/100</f>
        <v>0</v>
      </c>
      <c r="Q34" s="54" t="e">
        <f>$E34*#REF!/100</f>
        <v>#REF!</v>
      </c>
      <c r="R34" s="54" t="e">
        <f>$E34*#REF!/100</f>
        <v>#REF!</v>
      </c>
      <c r="S34" s="54" t="e">
        <f>$E34*#REF!/100</f>
        <v>#REF!</v>
      </c>
      <c r="T34" s="54" t="e">
        <f>$E34*#REF!/100</f>
        <v>#REF!</v>
      </c>
      <c r="U34" s="382">
        <f>IF(G34="",0,((E34*101)+G34))</f>
        <v>0</v>
      </c>
      <c r="V34" s="382" t="e">
        <f>AVERAGE(K34:M34)</f>
        <v>#DIV/0!</v>
      </c>
      <c r="W34" s="136" t="e">
        <f>(E34*101)+V34</f>
        <v>#DIV/0!</v>
      </c>
    </row>
    <row r="35" spans="2:23" ht="42" customHeight="1" thickBot="1" x14ac:dyDescent="0.25">
      <c r="B35" s="465" t="s">
        <v>42</v>
      </c>
      <c r="C35" s="466"/>
      <c r="D35" s="94" t="s">
        <v>8</v>
      </c>
      <c r="E35" s="154"/>
      <c r="F35" s="46"/>
      <c r="G35" s="57"/>
      <c r="H35" s="46"/>
      <c r="I35" s="47"/>
      <c r="J35" s="145" t="str">
        <f>IF(U35&lt;101," ",IF(U35&lt;161,"Enjeux long terme",IF(U35&lt;202,"Non prioritaire",IF(U35&lt;222,"Réagir",IF(U35&lt;262,"Agir",IF(U35&lt;303,"Conforter",IF(U35&lt;343,"Réagir",IF(U35&lt;363,"Agir",IF(U35&lt;404,"Conforter")))))))))</f>
        <v xml:space="preserve"> </v>
      </c>
      <c r="K35" s="122"/>
      <c r="L35" s="123"/>
      <c r="M35" s="123"/>
      <c r="N35" s="124" t="e">
        <f>IF(V35&lt;1.5,"Très bien",IF(V35&lt;2.5,"Bien",IF(V35&lt;3.5,"Passable",IF(V35&lt;4.01,"Faible"))))</f>
        <v>#DIV/0!</v>
      </c>
      <c r="O35" s="51" t="e">
        <f>IF(W35&lt;103.4,"Faible",IF(W35&lt;104.4,"Moyennement élevé",IF(W35&lt;105.1,"Élevé",IF(W35&lt;203.4,"Faible",IF(W35&lt;204.4,"Moyennement élevé",IF(W35&lt;205.4,"Élevé",IF(W35&lt;206.1,"Très élevé",IF(W35&lt;304.4,"Faible",IF(W35&lt;305.4,"Moyennement élevé",IF(W35&lt;307.1,"Très élevé"))))))))))</f>
        <v>#DIV/0!</v>
      </c>
      <c r="P35" s="137">
        <f>$E35*G35/100</f>
        <v>0</v>
      </c>
      <c r="Q35" s="138" t="e">
        <f>$E35*#REF!/100</f>
        <v>#REF!</v>
      </c>
      <c r="R35" s="138" t="e">
        <f>$E35*#REF!/100</f>
        <v>#REF!</v>
      </c>
      <c r="S35" s="138" t="e">
        <f>$E35*#REF!/100</f>
        <v>#REF!</v>
      </c>
      <c r="T35" s="138" t="e">
        <f>$E35*#REF!/100</f>
        <v>#REF!</v>
      </c>
      <c r="U35" s="383">
        <f>IF(G35="",0,((E35*101)+G35))</f>
        <v>0</v>
      </c>
      <c r="V35" s="383" t="e">
        <f>AVERAGE(K35:M35)</f>
        <v>#DIV/0!</v>
      </c>
      <c r="W35" s="139" t="e">
        <f>(E35*101)+V35</f>
        <v>#DIV/0!</v>
      </c>
    </row>
    <row r="36" spans="2:23" s="34" customFormat="1" ht="30" customHeight="1" thickBot="1" x14ac:dyDescent="0.25">
      <c r="B36" s="52"/>
      <c r="C36" s="53"/>
      <c r="D36" s="70" t="s">
        <v>309</v>
      </c>
      <c r="E36" s="79">
        <f>IF(SUM(E33:E35)=0,0,(AVERAGE(E33:E35)))</f>
        <v>0</v>
      </c>
      <c r="F36" s="401" t="s">
        <v>310</v>
      </c>
      <c r="G36" s="80">
        <f>IF($E36="",0,(IF($E36&lt;&gt;0,SUM(P33:P35)/SUM(E33:E35),0)))</f>
        <v>0</v>
      </c>
      <c r="H36" s="398"/>
      <c r="I36" s="398"/>
      <c r="J36" s="398"/>
      <c r="K36" s="452"/>
      <c r="L36" s="453"/>
      <c r="M36" s="453"/>
      <c r="N36" s="453"/>
      <c r="O36" s="454"/>
      <c r="P36" s="422"/>
      <c r="Q36" s="423"/>
      <c r="R36" s="423"/>
      <c r="S36" s="423"/>
      <c r="T36" s="423"/>
      <c r="U36" s="423"/>
      <c r="V36" s="423"/>
      <c r="W36" s="424"/>
    </row>
    <row r="37" spans="2:23" s="60" customFormat="1" ht="30" customHeight="1" thickBot="1" x14ac:dyDescent="0.25">
      <c r="B37" s="150">
        <v>6</v>
      </c>
      <c r="C37" s="151" t="s">
        <v>153</v>
      </c>
      <c r="D37" s="151"/>
      <c r="E37" s="59"/>
      <c r="F37" s="399"/>
      <c r="G37" s="59"/>
      <c r="H37" s="395"/>
      <c r="I37" s="395"/>
      <c r="J37" s="396"/>
      <c r="K37" s="425"/>
      <c r="L37" s="426"/>
      <c r="M37" s="426"/>
      <c r="N37" s="426"/>
      <c r="O37" s="427"/>
      <c r="P37" s="419"/>
      <c r="Q37" s="420"/>
      <c r="R37" s="420"/>
      <c r="S37" s="420"/>
      <c r="T37" s="420"/>
      <c r="U37" s="420"/>
      <c r="V37" s="420"/>
      <c r="W37" s="421"/>
    </row>
    <row r="38" spans="2:23" ht="42" customHeight="1" x14ac:dyDescent="0.2">
      <c r="B38" s="434" t="s">
        <v>43</v>
      </c>
      <c r="C38" s="435"/>
      <c r="D38" s="87" t="s">
        <v>154</v>
      </c>
      <c r="E38" s="88"/>
      <c r="F38" s="127"/>
      <c r="G38" s="90"/>
      <c r="H38" s="127"/>
      <c r="I38" s="91"/>
      <c r="J38" s="92" t="str">
        <f>IF(U38&lt;101," ",IF(U38&lt;161,"Enjeux long terme",IF(U38&lt;202,"Non prioritaire",IF(U38&lt;222,"Réagir",IF(U38&lt;262,"Agir",IF(U38&lt;303,"Conforter",IF(U38&lt;343,"Réagir",IF(U38&lt;363,"Agir",IF(U38&lt;404,"Conforter")))))))))</f>
        <v xml:space="preserve"> </v>
      </c>
      <c r="K38" s="112"/>
      <c r="L38" s="113"/>
      <c r="M38" s="113"/>
      <c r="N38" s="114" t="e">
        <f>IF(V38&lt;1.5,"Très bien",IF(V38&lt;2.5,"Bien",IF(V38&lt;3.5,"Passable",IF(V38&lt;4.01,"Faible"))))</f>
        <v>#DIV/0!</v>
      </c>
      <c r="O38" s="115" t="e">
        <f>IF(W38&lt;103.4,"Faible",IF(W38&lt;104.4,"Moyennement élevé",IF(W38&lt;105.1,"Élevé",IF(W38&lt;203.4,"Faible",IF(W38&lt;204.4,"Moyennement élevé",IF(W38&lt;205.4,"Élevé",IF(W38&lt;206.1,"Très élevé",IF(W38&lt;304.4,"Faible",IF(W38&lt;305.4,"Moyennement élevé",IF(W38&lt;307.1,"Très élevé"))))))))))</f>
        <v>#DIV/0!</v>
      </c>
      <c r="P38" s="140">
        <f>$E38*G38/100</f>
        <v>0</v>
      </c>
      <c r="Q38" s="133" t="e">
        <f>$E38*#REF!/100</f>
        <v>#REF!</v>
      </c>
      <c r="R38" s="133" t="e">
        <f>$E38*#REF!/100</f>
        <v>#REF!</v>
      </c>
      <c r="S38" s="133" t="e">
        <f>$E38*#REF!/100</f>
        <v>#REF!</v>
      </c>
      <c r="T38" s="133" t="e">
        <f>$E38*#REF!/100</f>
        <v>#REF!</v>
      </c>
      <c r="U38" s="381">
        <f>IF(G38="",0,((E38*101)+G38))</f>
        <v>0</v>
      </c>
      <c r="V38" s="381" t="e">
        <f>AVERAGE(K38:M38)</f>
        <v>#DIV/0!</v>
      </c>
      <c r="W38" s="134" t="e">
        <f>(E38*101)+V38</f>
        <v>#DIV/0!</v>
      </c>
    </row>
    <row r="39" spans="2:23" ht="42" customHeight="1" x14ac:dyDescent="0.2">
      <c r="B39" s="430" t="s">
        <v>44</v>
      </c>
      <c r="C39" s="431"/>
      <c r="D39" s="81" t="s">
        <v>155</v>
      </c>
      <c r="E39" s="82"/>
      <c r="F39" s="86"/>
      <c r="G39" s="84"/>
      <c r="H39" s="86"/>
      <c r="I39" s="85"/>
      <c r="J39" s="93" t="str">
        <f>IF(U39&lt;101," ",IF(U39&lt;161,"Enjeux long terme",IF(U39&lt;202,"Non prioritaire",IF(U39&lt;222,"Réagir",IF(U39&lt;262,"Agir",IF(U39&lt;303,"Conforter",IF(U39&lt;343,"Réagir",IF(U39&lt;363,"Agir",IF(U39&lt;404,"Conforter")))))))))</f>
        <v xml:space="preserve"> </v>
      </c>
      <c r="K39" s="121"/>
      <c r="L39" s="119"/>
      <c r="M39" s="119"/>
      <c r="N39" s="120" t="e">
        <f>IF(V39&lt;1.5,"Très bien",IF(V39&lt;2.5,"Bien",IF(V39&lt;3.5,"Passable",IF(V39&lt;4.01,"Faible"))))</f>
        <v>#DIV/0!</v>
      </c>
      <c r="O39" s="43" t="e">
        <f>IF(W39&lt;103.4,"Faible",IF(W39&lt;104.4,"Moyennement élevé",IF(W39&lt;105.1,"Élevé",IF(W39&lt;203.4,"Faible",IF(W39&lt;204.4,"Moyennement élevé",IF(W39&lt;205.4,"Élevé",IF(W39&lt;206.1,"Très élevé",IF(W39&lt;304.4,"Faible",IF(W39&lt;305.4,"Moyennement élevé",IF(W39&lt;307.1,"Très élevé"))))))))))</f>
        <v>#DIV/0!</v>
      </c>
      <c r="P39" s="384">
        <f>$E39*G39/100</f>
        <v>0</v>
      </c>
      <c r="Q39" s="54" t="e">
        <f>$E39*#REF!/100</f>
        <v>#REF!</v>
      </c>
      <c r="R39" s="54" t="e">
        <f>$E39*#REF!/100</f>
        <v>#REF!</v>
      </c>
      <c r="S39" s="54" t="e">
        <f>$E39*#REF!/100</f>
        <v>#REF!</v>
      </c>
      <c r="T39" s="54" t="e">
        <f>$E39*#REF!/100</f>
        <v>#REF!</v>
      </c>
      <c r="U39" s="382">
        <f>IF(G39="",0,((E39*101)+G39))</f>
        <v>0</v>
      </c>
      <c r="V39" s="382" t="e">
        <f>AVERAGE(K39:M39)</f>
        <v>#DIV/0!</v>
      </c>
      <c r="W39" s="136" t="e">
        <f>(E39*101)+V39</f>
        <v>#DIV/0!</v>
      </c>
    </row>
    <row r="40" spans="2:23" ht="42" customHeight="1" x14ac:dyDescent="0.2">
      <c r="B40" s="430" t="s">
        <v>45</v>
      </c>
      <c r="C40" s="431"/>
      <c r="D40" s="81" t="s">
        <v>156</v>
      </c>
      <c r="E40" s="82"/>
      <c r="F40" s="126"/>
      <c r="G40" s="84"/>
      <c r="H40" s="126"/>
      <c r="I40" s="85"/>
      <c r="J40" s="93" t="str">
        <f>IF(U40&lt;101," ",IF(U40&lt;161,"Enjeux long terme",IF(U40&lt;202,"Non prioritaire",IF(U40&lt;222,"Réagir",IF(U40&lt;262,"Agir",IF(U40&lt;303,"Conforter",IF(U40&lt;343,"Réagir",IF(U40&lt;363,"Agir",IF(U40&lt;404,"Conforter")))))))))</f>
        <v xml:space="preserve"> </v>
      </c>
      <c r="K40" s="121"/>
      <c r="L40" s="119"/>
      <c r="M40" s="119"/>
      <c r="N40" s="120" t="e">
        <f>IF(V40&lt;1.5,"Très bien",IF(V40&lt;2.5,"Bien",IF(V40&lt;3.5,"Passable",IF(V40&lt;4.01,"Faible"))))</f>
        <v>#DIV/0!</v>
      </c>
      <c r="O40" s="43" t="e">
        <f>IF(W40&lt;103.4,"Faible",IF(W40&lt;104.4,"Moyennement élevé",IF(W40&lt;105.1,"Élevé",IF(W40&lt;203.4,"Faible",IF(W40&lt;204.4,"Moyennement élevé",IF(W40&lt;205.4,"Élevé",IF(W40&lt;206.1,"Très élevé",IF(W40&lt;304.4,"Faible",IF(W40&lt;305.4,"Moyennement élevé",IF(W40&lt;307.1,"Très élevé"))))))))))</f>
        <v>#DIV/0!</v>
      </c>
      <c r="P40" s="384">
        <f>$E40*G40/100</f>
        <v>0</v>
      </c>
      <c r="Q40" s="54" t="e">
        <f>$E40*#REF!/100</f>
        <v>#REF!</v>
      </c>
      <c r="R40" s="54" t="e">
        <f>$E40*#REF!/100</f>
        <v>#REF!</v>
      </c>
      <c r="S40" s="54" t="e">
        <f>$E40*#REF!/100</f>
        <v>#REF!</v>
      </c>
      <c r="T40" s="54" t="e">
        <f>$E40*#REF!/100</f>
        <v>#REF!</v>
      </c>
      <c r="U40" s="382">
        <f>IF(G40="",0,((E40*101)+G40))</f>
        <v>0</v>
      </c>
      <c r="V40" s="382" t="e">
        <f>AVERAGE(K40:M40)</f>
        <v>#DIV/0!</v>
      </c>
      <c r="W40" s="136" t="e">
        <f>(E40*101)+V40</f>
        <v>#DIV/0!</v>
      </c>
    </row>
    <row r="41" spans="2:23" ht="42" customHeight="1" x14ac:dyDescent="0.2">
      <c r="B41" s="430" t="s">
        <v>151</v>
      </c>
      <c r="C41" s="431"/>
      <c r="D41" s="81" t="s">
        <v>157</v>
      </c>
      <c r="E41" s="82"/>
      <c r="F41" s="126"/>
      <c r="G41" s="84"/>
      <c r="H41" s="126"/>
      <c r="I41" s="85"/>
      <c r="J41" s="117" t="str">
        <f>IF(U41&lt;101," ",IF(U41&lt;161,"Enjeux long terme",IF(U41&lt;202,"Non prioritaire",IF(U41&lt;222,"Réagir",IF(U41&lt;262,"Agir",IF(U41&lt;303,"Conforter",IF(U41&lt;343,"Réagir",IF(U41&lt;363,"Agir",IF(U41&lt;404,"Conforter")))))))))</f>
        <v xml:space="preserve"> </v>
      </c>
      <c r="K41" s="121"/>
      <c r="L41" s="119"/>
      <c r="M41" s="119"/>
      <c r="N41" s="120" t="e">
        <f t="shared" ref="N41:N42" si="7">IF(V41&lt;1.5,"Très bien",IF(V41&lt;2.5,"Bien",IF(V41&lt;3.5,"Passable",IF(V41&lt;4.01,"Faible"))))</f>
        <v>#DIV/0!</v>
      </c>
      <c r="O41" s="43" t="e">
        <f t="shared" ref="O41:O42" si="8">IF(W41&lt;103.4,"Faible",IF(W41&lt;104.4,"Moyennement élevé",IF(W41&lt;105.1,"Élevé",IF(W41&lt;203.4,"Faible",IF(W41&lt;204.4,"Moyennement élevé",IF(W41&lt;205.4,"Élevé",IF(W41&lt;206.1,"Très élevé",IF(W41&lt;304.4,"Faible",IF(W41&lt;305.4,"Moyennement élevé",IF(W41&lt;307.1,"Très élevé"))))))))))</f>
        <v>#DIV/0!</v>
      </c>
      <c r="P41" s="384">
        <f t="shared" ref="P41:P42" si="9">$E41*G41/100</f>
        <v>0</v>
      </c>
      <c r="Q41" s="54" t="e">
        <f>$E41*#REF!/100</f>
        <v>#REF!</v>
      </c>
      <c r="R41" s="54" t="e">
        <f>$E41*#REF!/100</f>
        <v>#REF!</v>
      </c>
      <c r="S41" s="54" t="e">
        <f>$E41*#REF!/100</f>
        <v>#REF!</v>
      </c>
      <c r="T41" s="54" t="e">
        <f>$E41*#REF!/100</f>
        <v>#REF!</v>
      </c>
      <c r="U41" s="382">
        <f>IF(G41="",0,((E41*101)+G41))</f>
        <v>0</v>
      </c>
      <c r="V41" s="382" t="e">
        <f t="shared" ref="V41:V42" si="10">AVERAGE(K41:M41)</f>
        <v>#DIV/0!</v>
      </c>
      <c r="W41" s="136" t="e">
        <f>(E41*101)+V41</f>
        <v>#DIV/0!</v>
      </c>
    </row>
    <row r="42" spans="2:23" ht="42" customHeight="1" thickBot="1" x14ac:dyDescent="0.25">
      <c r="B42" s="432" t="s">
        <v>152</v>
      </c>
      <c r="C42" s="433"/>
      <c r="D42" s="128" t="s">
        <v>158</v>
      </c>
      <c r="E42" s="129"/>
      <c r="F42" s="147"/>
      <c r="G42" s="131"/>
      <c r="H42" s="147"/>
      <c r="I42" s="327"/>
      <c r="J42" s="403" t="str">
        <f>IF(U42&lt;101," ",IF(U42&lt;161,"Enjeux long terme",IF(U42&lt;202,"Non prioritaire",IF(U42&lt;222,"Réagir",IF(U42&lt;262,"Agir",IF(U42&lt;303,"Conforter",IF(U42&lt;343,"Réagir",IF(U42&lt;363,"Agir",IF(U42&lt;404,"Conforter")))))))))</f>
        <v xml:space="preserve"> </v>
      </c>
      <c r="K42" s="122"/>
      <c r="L42" s="123"/>
      <c r="M42" s="123"/>
      <c r="N42" s="124" t="e">
        <f t="shared" si="7"/>
        <v>#DIV/0!</v>
      </c>
      <c r="O42" s="51" t="e">
        <f t="shared" si="8"/>
        <v>#DIV/0!</v>
      </c>
      <c r="P42" s="141">
        <f t="shared" si="9"/>
        <v>0</v>
      </c>
      <c r="Q42" s="138" t="e">
        <f>$E42*#REF!/100</f>
        <v>#REF!</v>
      </c>
      <c r="R42" s="138" t="e">
        <f>$E42*#REF!/100</f>
        <v>#REF!</v>
      </c>
      <c r="S42" s="138" t="e">
        <f>$E42*#REF!/100</f>
        <v>#REF!</v>
      </c>
      <c r="T42" s="138" t="e">
        <f>$E42*#REF!/100</f>
        <v>#REF!</v>
      </c>
      <c r="U42" s="383">
        <f>IF(G42="",0,((E42*101)+G42))</f>
        <v>0</v>
      </c>
      <c r="V42" s="383" t="e">
        <f t="shared" si="10"/>
        <v>#DIV/0!</v>
      </c>
      <c r="W42" s="139" t="e">
        <f>(E42*101)+V42</f>
        <v>#DIV/0!</v>
      </c>
    </row>
    <row r="43" spans="2:23" s="34" customFormat="1" ht="30" customHeight="1" thickBot="1" x14ac:dyDescent="0.25">
      <c r="B43" s="71"/>
      <c r="C43" s="72"/>
      <c r="D43" s="73" t="s">
        <v>307</v>
      </c>
      <c r="E43" s="76">
        <f>IF(SUM(E38:E42)=0,0,(AVERAGE(E38:E42)))</f>
        <v>0</v>
      </c>
      <c r="F43" s="397" t="s">
        <v>308</v>
      </c>
      <c r="G43" s="77">
        <f>IF($E43="",0,(IF($E43&lt;&gt;0,SUM(P38:P42)/SUM(E38:E42),0)))</f>
        <v>0</v>
      </c>
      <c r="H43" s="404"/>
      <c r="I43" s="405"/>
      <c r="J43" s="406"/>
      <c r="K43" s="398"/>
      <c r="L43" s="398"/>
      <c r="M43" s="398"/>
      <c r="N43" s="398"/>
      <c r="O43" s="402"/>
      <c r="P43" s="422"/>
      <c r="Q43" s="423"/>
      <c r="R43" s="423"/>
      <c r="S43" s="423"/>
      <c r="T43" s="423"/>
      <c r="U43" s="423"/>
      <c r="V43" s="423"/>
      <c r="W43" s="424"/>
    </row>
    <row r="44" spans="2:23" s="60" customFormat="1" ht="30" customHeight="1" thickBot="1" x14ac:dyDescent="0.25">
      <c r="B44" s="150">
        <v>7</v>
      </c>
      <c r="C44" s="151" t="s">
        <v>161</v>
      </c>
      <c r="D44" s="151"/>
      <c r="E44" s="59"/>
      <c r="F44" s="399"/>
      <c r="G44" s="59"/>
      <c r="H44" s="395"/>
      <c r="I44" s="395"/>
      <c r="J44" s="396"/>
      <c r="K44" s="425"/>
      <c r="L44" s="426"/>
      <c r="M44" s="426"/>
      <c r="N44" s="426"/>
      <c r="O44" s="427"/>
      <c r="P44" s="419"/>
      <c r="Q44" s="420"/>
      <c r="R44" s="420"/>
      <c r="S44" s="420"/>
      <c r="T44" s="420"/>
      <c r="U44" s="420"/>
      <c r="V44" s="420"/>
      <c r="W44" s="421"/>
    </row>
    <row r="45" spans="2:23" ht="42" customHeight="1" x14ac:dyDescent="0.2">
      <c r="B45" s="434" t="s">
        <v>46</v>
      </c>
      <c r="C45" s="435"/>
      <c r="D45" s="87" t="s">
        <v>162</v>
      </c>
      <c r="E45" s="88"/>
      <c r="F45" s="127"/>
      <c r="G45" s="90"/>
      <c r="H45" s="127"/>
      <c r="I45" s="91"/>
      <c r="J45" s="92" t="str">
        <f t="shared" ref="J45:J50" si="11">IF(U45&lt;101," ",IF(U45&lt;161,"Enjeux long terme",IF(U45&lt;202,"Non prioritaire",IF(U45&lt;222,"Réagir",IF(U45&lt;262,"Agir",IF(U45&lt;303,"Conforter",IF(U45&lt;343,"Réagir",IF(U45&lt;363,"Agir",IF(U45&lt;404,"Conforter")))))))))</f>
        <v xml:space="preserve"> </v>
      </c>
      <c r="K45" s="112"/>
      <c r="L45" s="113"/>
      <c r="M45" s="113"/>
      <c r="N45" s="114" t="e">
        <f>IF(V45&lt;1.5,"Très bien",IF(V45&lt;2.5,"Bien",IF(V45&lt;3.5,"Passable",IF(V45&lt;4.01,"Faible"))))</f>
        <v>#DIV/0!</v>
      </c>
      <c r="O45" s="115" t="e">
        <f>IF(W45&lt;103.4,"Faible",IF(W45&lt;104.4,"Moyennement élevé",IF(W45&lt;105.1,"Élevé",IF(W45&lt;203.4,"Faible",IF(W45&lt;204.4,"Moyennement élevé",IF(W45&lt;205.4,"Élevé",IF(W45&lt;206.1,"Très élevé",IF(W45&lt;304.4,"Faible",IF(W45&lt;305.4,"Moyennement élevé",IF(W45&lt;307.1,"Très élevé"))))))))))</f>
        <v>#DIV/0!</v>
      </c>
      <c r="P45" s="140">
        <f>$E45*G45/100</f>
        <v>0</v>
      </c>
      <c r="Q45" s="133" t="e">
        <f>$E45*#REF!/100</f>
        <v>#REF!</v>
      </c>
      <c r="R45" s="133" t="e">
        <f>$E45*#REF!/100</f>
        <v>#REF!</v>
      </c>
      <c r="S45" s="133" t="e">
        <f>$E45*#REF!/100</f>
        <v>#REF!</v>
      </c>
      <c r="T45" s="133" t="e">
        <f>$E45*#REF!/100</f>
        <v>#REF!</v>
      </c>
      <c r="U45" s="381">
        <f t="shared" ref="U45:U50" si="12">IF(G45="",0,((E45*101)+G45))</f>
        <v>0</v>
      </c>
      <c r="V45" s="381" t="e">
        <f>AVERAGE(K45:M45)</f>
        <v>#DIV/0!</v>
      </c>
      <c r="W45" s="134" t="e">
        <f t="shared" ref="W45:W50" si="13">(E45*101)+V45</f>
        <v>#DIV/0!</v>
      </c>
    </row>
    <row r="46" spans="2:23" ht="42" customHeight="1" x14ac:dyDescent="0.2">
      <c r="B46" s="430" t="s">
        <v>47</v>
      </c>
      <c r="C46" s="431"/>
      <c r="D46" s="81" t="s">
        <v>163</v>
      </c>
      <c r="E46" s="82"/>
      <c r="F46" s="86"/>
      <c r="G46" s="84"/>
      <c r="H46" s="86"/>
      <c r="I46" s="85"/>
      <c r="J46" s="93" t="str">
        <f t="shared" si="11"/>
        <v xml:space="preserve"> </v>
      </c>
      <c r="K46" s="121"/>
      <c r="L46" s="119"/>
      <c r="M46" s="119"/>
      <c r="N46" s="120" t="e">
        <f>IF(V46&lt;1.5,"Très bien",IF(V46&lt;2.5,"Bien",IF(V46&lt;3.5,"Passable",IF(V46&lt;4.01,"Faible"))))</f>
        <v>#DIV/0!</v>
      </c>
      <c r="O46" s="43" t="e">
        <f>IF(W46&lt;103.4,"Faible",IF(W46&lt;104.4,"Moyennement élevé",IF(W46&lt;105.1,"Élevé",IF(W46&lt;203.4,"Faible",IF(W46&lt;204.4,"Moyennement élevé",IF(W46&lt;205.4,"Élevé",IF(W46&lt;206.1,"Très élevé",IF(W46&lt;304.4,"Faible",IF(W46&lt;305.4,"Moyennement élevé",IF(W46&lt;307.1,"Très élevé"))))))))))</f>
        <v>#DIV/0!</v>
      </c>
      <c r="P46" s="384">
        <f>$E46*G46/100</f>
        <v>0</v>
      </c>
      <c r="Q46" s="54" t="e">
        <f>$E46*#REF!/100</f>
        <v>#REF!</v>
      </c>
      <c r="R46" s="54" t="e">
        <f>$E46*#REF!/100</f>
        <v>#REF!</v>
      </c>
      <c r="S46" s="54" t="e">
        <f>$E46*#REF!/100</f>
        <v>#REF!</v>
      </c>
      <c r="T46" s="54" t="e">
        <f>$E46*#REF!/100</f>
        <v>#REF!</v>
      </c>
      <c r="U46" s="382">
        <f t="shared" si="12"/>
        <v>0</v>
      </c>
      <c r="V46" s="382" t="e">
        <f>AVERAGE(K46:M46)</f>
        <v>#DIV/0!</v>
      </c>
      <c r="W46" s="136" t="e">
        <f t="shared" si="13"/>
        <v>#DIV/0!</v>
      </c>
    </row>
    <row r="47" spans="2:23" ht="42" customHeight="1" x14ac:dyDescent="0.2">
      <c r="B47" s="430" t="s">
        <v>48</v>
      </c>
      <c r="C47" s="431"/>
      <c r="D47" s="81" t="s">
        <v>164</v>
      </c>
      <c r="E47" s="82"/>
      <c r="F47" s="126"/>
      <c r="G47" s="84"/>
      <c r="H47" s="126"/>
      <c r="I47" s="85"/>
      <c r="J47" s="93" t="str">
        <f t="shared" si="11"/>
        <v xml:space="preserve"> </v>
      </c>
      <c r="K47" s="121"/>
      <c r="L47" s="119"/>
      <c r="M47" s="119"/>
      <c r="N47" s="120" t="e">
        <f>IF(V47&lt;1.5,"Très bien",IF(V47&lt;2.5,"Bien",IF(V47&lt;3.5,"Passable",IF(V47&lt;4.01,"Faible"))))</f>
        <v>#DIV/0!</v>
      </c>
      <c r="O47" s="43" t="e">
        <f>IF(W47&lt;103.4,"Faible",IF(W47&lt;104.4,"Moyennement élevé",IF(W47&lt;105.1,"Élevé",IF(W47&lt;203.4,"Faible",IF(W47&lt;204.4,"Moyennement élevé",IF(W47&lt;205.4,"Élevé",IF(W47&lt;206.1,"Très élevé",IF(W47&lt;304.4,"Faible",IF(W47&lt;305.4,"Moyennement élevé",IF(W47&lt;307.1,"Très élevé"))))))))))</f>
        <v>#DIV/0!</v>
      </c>
      <c r="P47" s="384">
        <f>$E47*G47/100</f>
        <v>0</v>
      </c>
      <c r="Q47" s="54" t="e">
        <f>$E47*#REF!/100</f>
        <v>#REF!</v>
      </c>
      <c r="R47" s="54" t="e">
        <f>$E47*#REF!/100</f>
        <v>#REF!</v>
      </c>
      <c r="S47" s="54" t="e">
        <f>$E47*#REF!/100</f>
        <v>#REF!</v>
      </c>
      <c r="T47" s="54" t="e">
        <f>$E47*#REF!/100</f>
        <v>#REF!</v>
      </c>
      <c r="U47" s="382">
        <f t="shared" si="12"/>
        <v>0</v>
      </c>
      <c r="V47" s="382" t="e">
        <f>AVERAGE(K47:M47)</f>
        <v>#DIV/0!</v>
      </c>
      <c r="W47" s="136" t="e">
        <f t="shared" si="13"/>
        <v>#DIV/0!</v>
      </c>
    </row>
    <row r="48" spans="2:23" ht="42" customHeight="1" x14ac:dyDescent="0.2">
      <c r="B48" s="430" t="s">
        <v>54</v>
      </c>
      <c r="C48" s="431"/>
      <c r="D48" s="81" t="s">
        <v>165</v>
      </c>
      <c r="E48" s="82"/>
      <c r="F48" s="126"/>
      <c r="G48" s="84"/>
      <c r="H48" s="126"/>
      <c r="I48" s="85"/>
      <c r="J48" s="117" t="str">
        <f t="shared" si="11"/>
        <v xml:space="preserve"> </v>
      </c>
      <c r="K48" s="121"/>
      <c r="L48" s="119"/>
      <c r="M48" s="119"/>
      <c r="N48" s="120" t="e">
        <f t="shared" ref="N48:N50" si="14">IF(V48&lt;1.5,"Très bien",IF(V48&lt;2.5,"Bien",IF(V48&lt;3.5,"Passable",IF(V48&lt;4.01,"Faible"))))</f>
        <v>#DIV/0!</v>
      </c>
      <c r="O48" s="43" t="e">
        <f t="shared" ref="O48:O50" si="15">IF(W48&lt;103.4,"Faible",IF(W48&lt;104.4,"Moyennement élevé",IF(W48&lt;105.1,"Élevé",IF(W48&lt;203.4,"Faible",IF(W48&lt;204.4,"Moyennement élevé",IF(W48&lt;205.4,"Élevé",IF(W48&lt;206.1,"Très élevé",IF(W48&lt;304.4,"Faible",IF(W48&lt;305.4,"Moyennement élevé",IF(W48&lt;307.1,"Très élevé"))))))))))</f>
        <v>#DIV/0!</v>
      </c>
      <c r="P48" s="384">
        <f t="shared" ref="P48:P50" si="16">$E48*G48/100</f>
        <v>0</v>
      </c>
      <c r="Q48" s="54" t="e">
        <f>$E48*#REF!/100</f>
        <v>#REF!</v>
      </c>
      <c r="R48" s="54" t="e">
        <f>$E48*#REF!/100</f>
        <v>#REF!</v>
      </c>
      <c r="S48" s="54" t="e">
        <f>$E48*#REF!/100</f>
        <v>#REF!</v>
      </c>
      <c r="T48" s="54" t="e">
        <f>$E48*#REF!/100</f>
        <v>#REF!</v>
      </c>
      <c r="U48" s="382">
        <f t="shared" si="12"/>
        <v>0</v>
      </c>
      <c r="V48" s="382" t="e">
        <f t="shared" ref="V48:V50" si="17">AVERAGE(K48:M48)</f>
        <v>#DIV/0!</v>
      </c>
      <c r="W48" s="136" t="e">
        <f t="shared" si="13"/>
        <v>#DIV/0!</v>
      </c>
    </row>
    <row r="49" spans="2:23" ht="42" customHeight="1" x14ac:dyDescent="0.2">
      <c r="B49" s="430" t="s">
        <v>159</v>
      </c>
      <c r="C49" s="431"/>
      <c r="D49" s="81" t="s">
        <v>166</v>
      </c>
      <c r="E49" s="82"/>
      <c r="F49" s="126"/>
      <c r="G49" s="84"/>
      <c r="H49" s="126"/>
      <c r="I49" s="85"/>
      <c r="J49" s="117" t="str">
        <f t="shared" si="11"/>
        <v xml:space="preserve"> </v>
      </c>
      <c r="K49" s="121"/>
      <c r="L49" s="119"/>
      <c r="M49" s="119"/>
      <c r="N49" s="120" t="e">
        <f t="shared" si="14"/>
        <v>#DIV/0!</v>
      </c>
      <c r="O49" s="43" t="e">
        <f t="shared" si="15"/>
        <v>#DIV/0!</v>
      </c>
      <c r="P49" s="384">
        <f t="shared" si="16"/>
        <v>0</v>
      </c>
      <c r="Q49" s="54" t="e">
        <f>$E49*#REF!/100</f>
        <v>#REF!</v>
      </c>
      <c r="R49" s="54" t="e">
        <f>$E49*#REF!/100</f>
        <v>#REF!</v>
      </c>
      <c r="S49" s="54" t="e">
        <f>$E49*#REF!/100</f>
        <v>#REF!</v>
      </c>
      <c r="T49" s="54" t="e">
        <f>$E49*#REF!/100</f>
        <v>#REF!</v>
      </c>
      <c r="U49" s="382">
        <f t="shared" si="12"/>
        <v>0</v>
      </c>
      <c r="V49" s="382" t="e">
        <f t="shared" si="17"/>
        <v>#DIV/0!</v>
      </c>
      <c r="W49" s="136" t="e">
        <f t="shared" si="13"/>
        <v>#DIV/0!</v>
      </c>
    </row>
    <row r="50" spans="2:23" ht="42" customHeight="1" thickBot="1" x14ac:dyDescent="0.25">
      <c r="B50" s="432" t="s">
        <v>160</v>
      </c>
      <c r="C50" s="433"/>
      <c r="D50" s="128" t="s">
        <v>167</v>
      </c>
      <c r="E50" s="129"/>
      <c r="F50" s="147"/>
      <c r="G50" s="131"/>
      <c r="H50" s="147"/>
      <c r="I50" s="327"/>
      <c r="J50" s="403" t="str">
        <f t="shared" si="11"/>
        <v xml:space="preserve"> </v>
      </c>
      <c r="K50" s="122"/>
      <c r="L50" s="123"/>
      <c r="M50" s="123"/>
      <c r="N50" s="124" t="e">
        <f t="shared" si="14"/>
        <v>#DIV/0!</v>
      </c>
      <c r="O50" s="51" t="e">
        <f t="shared" si="15"/>
        <v>#DIV/0!</v>
      </c>
      <c r="P50" s="141">
        <f t="shared" si="16"/>
        <v>0</v>
      </c>
      <c r="Q50" s="138" t="e">
        <f>$E50*#REF!/100</f>
        <v>#REF!</v>
      </c>
      <c r="R50" s="138" t="e">
        <f>$E50*#REF!/100</f>
        <v>#REF!</v>
      </c>
      <c r="S50" s="138" t="e">
        <f>$E50*#REF!/100</f>
        <v>#REF!</v>
      </c>
      <c r="T50" s="138" t="e">
        <f>$E50*#REF!/100</f>
        <v>#REF!</v>
      </c>
      <c r="U50" s="383">
        <f t="shared" si="12"/>
        <v>0</v>
      </c>
      <c r="V50" s="383" t="e">
        <f t="shared" si="17"/>
        <v>#DIV/0!</v>
      </c>
      <c r="W50" s="139" t="e">
        <f t="shared" si="13"/>
        <v>#DIV/0!</v>
      </c>
    </row>
    <row r="51" spans="2:23" s="34" customFormat="1" ht="30" customHeight="1" thickBot="1" x14ac:dyDescent="0.25">
      <c r="B51" s="71"/>
      <c r="C51" s="72"/>
      <c r="D51" s="73" t="s">
        <v>305</v>
      </c>
      <c r="E51" s="76">
        <f>IF(SUM(E45:E50)=0,0,(AVERAGE(E45:E50)))</f>
        <v>0</v>
      </c>
      <c r="F51" s="397" t="s">
        <v>306</v>
      </c>
      <c r="G51" s="77">
        <f>IF($E51="",0,(IF($E51&lt;&gt;0,SUM(P45:P50)/SUM(E45:E50),0)))</f>
        <v>0</v>
      </c>
      <c r="H51" s="404"/>
      <c r="I51" s="405"/>
      <c r="J51" s="406"/>
      <c r="K51" s="398"/>
      <c r="L51" s="398"/>
      <c r="M51" s="398"/>
      <c r="N51" s="398"/>
      <c r="O51" s="402"/>
      <c r="P51" s="422"/>
      <c r="Q51" s="423"/>
      <c r="R51" s="423"/>
      <c r="S51" s="423"/>
      <c r="T51" s="423"/>
      <c r="U51" s="423"/>
      <c r="V51" s="423"/>
      <c r="W51" s="424"/>
    </row>
    <row r="52" spans="2:23" s="60" customFormat="1" ht="30" customHeight="1" thickBot="1" x14ac:dyDescent="0.25">
      <c r="B52" s="150">
        <v>8</v>
      </c>
      <c r="C52" s="151" t="s">
        <v>174</v>
      </c>
      <c r="D52" s="151"/>
      <c r="E52" s="59"/>
      <c r="F52" s="399"/>
      <c r="G52" s="59"/>
      <c r="H52" s="395"/>
      <c r="I52" s="395"/>
      <c r="J52" s="396"/>
      <c r="K52" s="425"/>
      <c r="L52" s="426"/>
      <c r="M52" s="426"/>
      <c r="N52" s="426"/>
      <c r="O52" s="427"/>
      <c r="P52" s="419"/>
      <c r="Q52" s="420"/>
      <c r="R52" s="420"/>
      <c r="S52" s="420"/>
      <c r="T52" s="420"/>
      <c r="U52" s="420"/>
      <c r="V52" s="420"/>
      <c r="W52" s="421"/>
    </row>
    <row r="53" spans="2:23" ht="42" customHeight="1" x14ac:dyDescent="0.2">
      <c r="B53" s="434" t="s">
        <v>168</v>
      </c>
      <c r="C53" s="435"/>
      <c r="D53" s="87" t="s">
        <v>175</v>
      </c>
      <c r="E53" s="88"/>
      <c r="F53" s="127"/>
      <c r="G53" s="90"/>
      <c r="H53" s="127"/>
      <c r="I53" s="91"/>
      <c r="J53" s="92" t="str">
        <f t="shared" ref="J53:J58" si="18">IF(U53&lt;101," ",IF(U53&lt;161,"Enjeux long terme",IF(U53&lt;202,"Non prioritaire",IF(U53&lt;222,"Réagir",IF(U53&lt;262,"Agir",IF(U53&lt;303,"Conforter",IF(U53&lt;343,"Réagir",IF(U53&lt;363,"Agir",IF(U53&lt;404,"Conforter")))))))))</f>
        <v xml:space="preserve"> </v>
      </c>
      <c r="K53" s="112"/>
      <c r="L53" s="113"/>
      <c r="M53" s="113"/>
      <c r="N53" s="114" t="e">
        <f>IF(V53&lt;1.5,"Très bien",IF(V53&lt;2.5,"Bien",IF(V53&lt;3.5,"Passable",IF(V53&lt;4.01,"Faible"))))</f>
        <v>#DIV/0!</v>
      </c>
      <c r="O53" s="115" t="e">
        <f>IF(W53&lt;103.4,"Faible",IF(W53&lt;104.4,"Moyennement élevé",IF(W53&lt;105.1,"Élevé",IF(W53&lt;203.4,"Faible",IF(W53&lt;204.4,"Moyennement élevé",IF(W53&lt;205.4,"Élevé",IF(W53&lt;206.1,"Très élevé",IF(W53&lt;304.4,"Faible",IF(W53&lt;305.4,"Moyennement élevé",IF(W53&lt;307.1,"Très élevé"))))))))))</f>
        <v>#DIV/0!</v>
      </c>
      <c r="P53" s="140">
        <f>$E53*G53/100</f>
        <v>0</v>
      </c>
      <c r="Q53" s="133" t="e">
        <f>$E53*#REF!/100</f>
        <v>#REF!</v>
      </c>
      <c r="R53" s="133" t="e">
        <f>$E53*#REF!/100</f>
        <v>#REF!</v>
      </c>
      <c r="S53" s="133" t="e">
        <f>$E53*#REF!/100</f>
        <v>#REF!</v>
      </c>
      <c r="T53" s="133" t="e">
        <f>$E53*#REF!/100</f>
        <v>#REF!</v>
      </c>
      <c r="U53" s="381">
        <f t="shared" ref="U53:U58" si="19">IF(G53="",0,((E53*101)+G53))</f>
        <v>0</v>
      </c>
      <c r="V53" s="381" t="e">
        <f>AVERAGE(K53:M53)</f>
        <v>#DIV/0!</v>
      </c>
      <c r="W53" s="134" t="e">
        <f t="shared" ref="W53:W58" si="20">(E53*101)+V53</f>
        <v>#DIV/0!</v>
      </c>
    </row>
    <row r="54" spans="2:23" ht="42" customHeight="1" x14ac:dyDescent="0.2">
      <c r="B54" s="430" t="s">
        <v>169</v>
      </c>
      <c r="C54" s="431"/>
      <c r="D54" s="81" t="s">
        <v>176</v>
      </c>
      <c r="E54" s="82"/>
      <c r="F54" s="86"/>
      <c r="G54" s="84"/>
      <c r="H54" s="86"/>
      <c r="I54" s="85"/>
      <c r="J54" s="93" t="str">
        <f t="shared" si="18"/>
        <v xml:space="preserve"> </v>
      </c>
      <c r="K54" s="121"/>
      <c r="L54" s="119"/>
      <c r="M54" s="119"/>
      <c r="N54" s="120" t="e">
        <f>IF(V54&lt;1.5,"Très bien",IF(V54&lt;2.5,"Bien",IF(V54&lt;3.5,"Passable",IF(V54&lt;4.01,"Faible"))))</f>
        <v>#DIV/0!</v>
      </c>
      <c r="O54" s="43" t="e">
        <f>IF(W54&lt;103.4,"Faible",IF(W54&lt;104.4,"Moyennement élevé",IF(W54&lt;105.1,"Élevé",IF(W54&lt;203.4,"Faible",IF(W54&lt;204.4,"Moyennement élevé",IF(W54&lt;205.4,"Élevé",IF(W54&lt;206.1,"Très élevé",IF(W54&lt;304.4,"Faible",IF(W54&lt;305.4,"Moyennement élevé",IF(W54&lt;307.1,"Très élevé"))))))))))</f>
        <v>#DIV/0!</v>
      </c>
      <c r="P54" s="384">
        <f>$E54*G54/100</f>
        <v>0</v>
      </c>
      <c r="Q54" s="54" t="e">
        <f>$E54*#REF!/100</f>
        <v>#REF!</v>
      </c>
      <c r="R54" s="54" t="e">
        <f>$E54*#REF!/100</f>
        <v>#REF!</v>
      </c>
      <c r="S54" s="54" t="e">
        <f>$E54*#REF!/100</f>
        <v>#REF!</v>
      </c>
      <c r="T54" s="54" t="e">
        <f>$E54*#REF!/100</f>
        <v>#REF!</v>
      </c>
      <c r="U54" s="382">
        <f t="shared" si="19"/>
        <v>0</v>
      </c>
      <c r="V54" s="382" t="e">
        <f>AVERAGE(K54:M54)</f>
        <v>#DIV/0!</v>
      </c>
      <c r="W54" s="136" t="e">
        <f t="shared" si="20"/>
        <v>#DIV/0!</v>
      </c>
    </row>
    <row r="55" spans="2:23" ht="42" customHeight="1" x14ac:dyDescent="0.2">
      <c r="B55" s="430" t="s">
        <v>170</v>
      </c>
      <c r="C55" s="431"/>
      <c r="D55" s="81" t="s">
        <v>177</v>
      </c>
      <c r="E55" s="82"/>
      <c r="F55" s="126"/>
      <c r="G55" s="84"/>
      <c r="H55" s="126"/>
      <c r="I55" s="85"/>
      <c r="J55" s="93" t="str">
        <f t="shared" si="18"/>
        <v xml:space="preserve"> </v>
      </c>
      <c r="K55" s="121"/>
      <c r="L55" s="119"/>
      <c r="M55" s="119"/>
      <c r="N55" s="120" t="e">
        <f>IF(V55&lt;1.5,"Très bien",IF(V55&lt;2.5,"Bien",IF(V55&lt;3.5,"Passable",IF(V55&lt;4.01,"Faible"))))</f>
        <v>#DIV/0!</v>
      </c>
      <c r="O55" s="43" t="e">
        <f>IF(W55&lt;103.4,"Faible",IF(W55&lt;104.4,"Moyennement élevé",IF(W55&lt;105.1,"Élevé",IF(W55&lt;203.4,"Faible",IF(W55&lt;204.4,"Moyennement élevé",IF(W55&lt;205.4,"Élevé",IF(W55&lt;206.1,"Très élevé",IF(W55&lt;304.4,"Faible",IF(W55&lt;305.4,"Moyennement élevé",IF(W55&lt;307.1,"Très élevé"))))))))))</f>
        <v>#DIV/0!</v>
      </c>
      <c r="P55" s="384">
        <f>$E55*G55/100</f>
        <v>0</v>
      </c>
      <c r="Q55" s="54" t="e">
        <f>$E55*#REF!/100</f>
        <v>#REF!</v>
      </c>
      <c r="R55" s="54" t="e">
        <f>$E55*#REF!/100</f>
        <v>#REF!</v>
      </c>
      <c r="S55" s="54" t="e">
        <f>$E55*#REF!/100</f>
        <v>#REF!</v>
      </c>
      <c r="T55" s="54" t="e">
        <f>$E55*#REF!/100</f>
        <v>#REF!</v>
      </c>
      <c r="U55" s="382">
        <f t="shared" si="19"/>
        <v>0</v>
      </c>
      <c r="V55" s="382" t="e">
        <f>AVERAGE(K55:M55)</f>
        <v>#DIV/0!</v>
      </c>
      <c r="W55" s="136" t="e">
        <f t="shared" si="20"/>
        <v>#DIV/0!</v>
      </c>
    </row>
    <row r="56" spans="2:23" ht="42" customHeight="1" x14ac:dyDescent="0.2">
      <c r="B56" s="430" t="s">
        <v>171</v>
      </c>
      <c r="C56" s="431"/>
      <c r="D56" s="81" t="s">
        <v>178</v>
      </c>
      <c r="E56" s="82"/>
      <c r="F56" s="126"/>
      <c r="G56" s="84"/>
      <c r="H56" s="126"/>
      <c r="I56" s="85"/>
      <c r="J56" s="117" t="str">
        <f t="shared" si="18"/>
        <v xml:space="preserve"> </v>
      </c>
      <c r="K56" s="121"/>
      <c r="L56" s="119"/>
      <c r="M56" s="119"/>
      <c r="N56" s="120" t="e">
        <f t="shared" ref="N56:N58" si="21">IF(V56&lt;1.5,"Très bien",IF(V56&lt;2.5,"Bien",IF(V56&lt;3.5,"Passable",IF(V56&lt;4.01,"Faible"))))</f>
        <v>#DIV/0!</v>
      </c>
      <c r="O56" s="43" t="e">
        <f t="shared" ref="O56:O58" si="22">IF(W56&lt;103.4,"Faible",IF(W56&lt;104.4,"Moyennement élevé",IF(W56&lt;105.1,"Élevé",IF(W56&lt;203.4,"Faible",IF(W56&lt;204.4,"Moyennement élevé",IF(W56&lt;205.4,"Élevé",IF(W56&lt;206.1,"Très élevé",IF(W56&lt;304.4,"Faible",IF(W56&lt;305.4,"Moyennement élevé",IF(W56&lt;307.1,"Très élevé"))))))))))</f>
        <v>#DIV/0!</v>
      </c>
      <c r="P56" s="384">
        <f t="shared" ref="P56:P58" si="23">$E56*G56/100</f>
        <v>0</v>
      </c>
      <c r="Q56" s="54" t="e">
        <f>$E56*#REF!/100</f>
        <v>#REF!</v>
      </c>
      <c r="R56" s="54" t="e">
        <f>$E56*#REF!/100</f>
        <v>#REF!</v>
      </c>
      <c r="S56" s="54" t="e">
        <f>$E56*#REF!/100</f>
        <v>#REF!</v>
      </c>
      <c r="T56" s="54" t="e">
        <f>$E56*#REF!/100</f>
        <v>#REF!</v>
      </c>
      <c r="U56" s="382">
        <f t="shared" si="19"/>
        <v>0</v>
      </c>
      <c r="V56" s="382" t="e">
        <f t="shared" ref="V56:V58" si="24">AVERAGE(K56:M56)</f>
        <v>#DIV/0!</v>
      </c>
      <c r="W56" s="136" t="e">
        <f t="shared" si="20"/>
        <v>#DIV/0!</v>
      </c>
    </row>
    <row r="57" spans="2:23" ht="42" customHeight="1" x14ac:dyDescent="0.2">
      <c r="B57" s="430" t="s">
        <v>172</v>
      </c>
      <c r="C57" s="431"/>
      <c r="D57" s="81" t="s">
        <v>179</v>
      </c>
      <c r="E57" s="82"/>
      <c r="F57" s="126"/>
      <c r="G57" s="84"/>
      <c r="H57" s="126"/>
      <c r="I57" s="85"/>
      <c r="J57" s="117" t="str">
        <f t="shared" si="18"/>
        <v xml:space="preserve"> </v>
      </c>
      <c r="K57" s="121"/>
      <c r="L57" s="119"/>
      <c r="M57" s="119"/>
      <c r="N57" s="120" t="e">
        <f t="shared" si="21"/>
        <v>#DIV/0!</v>
      </c>
      <c r="O57" s="43" t="e">
        <f t="shared" si="22"/>
        <v>#DIV/0!</v>
      </c>
      <c r="P57" s="384">
        <f t="shared" si="23"/>
        <v>0</v>
      </c>
      <c r="Q57" s="54" t="e">
        <f>$E57*#REF!/100</f>
        <v>#REF!</v>
      </c>
      <c r="R57" s="54" t="e">
        <f>$E57*#REF!/100</f>
        <v>#REF!</v>
      </c>
      <c r="S57" s="54" t="e">
        <f>$E57*#REF!/100</f>
        <v>#REF!</v>
      </c>
      <c r="T57" s="54" t="e">
        <f>$E57*#REF!/100</f>
        <v>#REF!</v>
      </c>
      <c r="U57" s="382">
        <f t="shared" si="19"/>
        <v>0</v>
      </c>
      <c r="V57" s="382" t="e">
        <f t="shared" si="24"/>
        <v>#DIV/0!</v>
      </c>
      <c r="W57" s="136" t="e">
        <f t="shared" si="20"/>
        <v>#DIV/0!</v>
      </c>
    </row>
    <row r="58" spans="2:23" ht="42" customHeight="1" thickBot="1" x14ac:dyDescent="0.25">
      <c r="B58" s="432" t="s">
        <v>173</v>
      </c>
      <c r="C58" s="433"/>
      <c r="D58" s="128" t="s">
        <v>180</v>
      </c>
      <c r="E58" s="129"/>
      <c r="F58" s="147"/>
      <c r="G58" s="131"/>
      <c r="H58" s="146"/>
      <c r="I58" s="98"/>
      <c r="J58" s="117" t="str">
        <f t="shared" si="18"/>
        <v xml:space="preserve"> </v>
      </c>
      <c r="K58" s="122"/>
      <c r="L58" s="123"/>
      <c r="M58" s="123"/>
      <c r="N58" s="124" t="e">
        <f t="shared" si="21"/>
        <v>#DIV/0!</v>
      </c>
      <c r="O58" s="51" t="e">
        <f t="shared" si="22"/>
        <v>#DIV/0!</v>
      </c>
      <c r="P58" s="141">
        <f t="shared" si="23"/>
        <v>0</v>
      </c>
      <c r="Q58" s="138" t="e">
        <f>$E58*#REF!/100</f>
        <v>#REF!</v>
      </c>
      <c r="R58" s="138" t="e">
        <f>$E58*#REF!/100</f>
        <v>#REF!</v>
      </c>
      <c r="S58" s="138" t="e">
        <f>$E58*#REF!/100</f>
        <v>#REF!</v>
      </c>
      <c r="T58" s="138" t="e">
        <f>$E58*#REF!/100</f>
        <v>#REF!</v>
      </c>
      <c r="U58" s="383">
        <f t="shared" si="19"/>
        <v>0</v>
      </c>
      <c r="V58" s="383" t="e">
        <f t="shared" si="24"/>
        <v>#DIV/0!</v>
      </c>
      <c r="W58" s="139" t="e">
        <f t="shared" si="20"/>
        <v>#DIV/0!</v>
      </c>
    </row>
    <row r="59" spans="2:23" s="34" customFormat="1" ht="30" customHeight="1" thickBot="1" x14ac:dyDescent="0.25">
      <c r="B59" s="71"/>
      <c r="C59" s="72"/>
      <c r="D59" s="73" t="s">
        <v>303</v>
      </c>
      <c r="E59" s="76">
        <f>IF(SUM(E53:E58)=0,0,(AVERAGE(E53:E58)))</f>
        <v>0</v>
      </c>
      <c r="F59" s="397" t="s">
        <v>304</v>
      </c>
      <c r="G59" s="77">
        <f>IF($E59="",0,(IF($E59&lt;&gt;0,SUM(P53:P58)/SUM(E53:E58),0)))</f>
        <v>0</v>
      </c>
      <c r="H59" s="398"/>
      <c r="I59" s="398"/>
      <c r="J59" s="402"/>
      <c r="K59" s="398"/>
      <c r="L59" s="398"/>
      <c r="M59" s="398"/>
      <c r="N59" s="398"/>
      <c r="O59" s="402"/>
      <c r="P59" s="422"/>
      <c r="Q59" s="423"/>
      <c r="R59" s="423"/>
      <c r="S59" s="423"/>
      <c r="T59" s="423"/>
      <c r="U59" s="423"/>
      <c r="V59" s="423"/>
      <c r="W59" s="424"/>
    </row>
    <row r="60" spans="2:23" s="60" customFormat="1" ht="30" customHeight="1" thickBot="1" x14ac:dyDescent="0.25">
      <c r="B60" s="150">
        <v>9</v>
      </c>
      <c r="C60" s="151" t="s">
        <v>181</v>
      </c>
      <c r="D60" s="151"/>
      <c r="E60" s="59"/>
      <c r="F60" s="399"/>
      <c r="G60" s="59"/>
      <c r="H60" s="395"/>
      <c r="I60" s="395"/>
      <c r="J60" s="396"/>
      <c r="K60" s="425"/>
      <c r="L60" s="426"/>
      <c r="M60" s="426"/>
      <c r="N60" s="426"/>
      <c r="O60" s="427"/>
      <c r="P60" s="419"/>
      <c r="Q60" s="420"/>
      <c r="R60" s="420"/>
      <c r="S60" s="420"/>
      <c r="T60" s="420"/>
      <c r="U60" s="420"/>
      <c r="V60" s="420"/>
      <c r="W60" s="421"/>
    </row>
    <row r="61" spans="2:23" ht="42" customHeight="1" x14ac:dyDescent="0.2">
      <c r="B61" s="434" t="s">
        <v>185</v>
      </c>
      <c r="C61" s="435"/>
      <c r="D61" s="87" t="s">
        <v>182</v>
      </c>
      <c r="E61" s="88"/>
      <c r="F61" s="127"/>
      <c r="G61" s="90"/>
      <c r="H61" s="127"/>
      <c r="I61" s="91"/>
      <c r="J61" s="92" t="str">
        <f>IF(U61&lt;101," ",IF(U61&lt;161,"Enjeux long terme",IF(U61&lt;202,"Non prioritaire",IF(U61&lt;222,"Réagir",IF(U61&lt;262,"Agir",IF(U61&lt;303,"Conforter",IF(U61&lt;343,"Réagir",IF(U61&lt;363,"Agir",IF(U61&lt;404,"Conforter")))))))))</f>
        <v xml:space="preserve"> </v>
      </c>
      <c r="K61" s="112"/>
      <c r="L61" s="113"/>
      <c r="M61" s="113"/>
      <c r="N61" s="114" t="e">
        <f>IF(V61&lt;1.5,"Très bien",IF(V61&lt;2.5,"Bien",IF(V61&lt;3.5,"Passable",IF(V61&lt;4.01,"Faible"))))</f>
        <v>#DIV/0!</v>
      </c>
      <c r="O61" s="115" t="e">
        <f>IF(W61&lt;103.4,"Faible",IF(W61&lt;104.4,"Moyennement élevé",IF(W61&lt;105.1,"Élevé",IF(W61&lt;203.4,"Faible",IF(W61&lt;204.4,"Moyennement élevé",IF(W61&lt;205.4,"Élevé",IF(W61&lt;206.1,"Très élevé",IF(W61&lt;304.4,"Faible",IF(W61&lt;305.4,"Moyennement élevé",IF(W61&lt;307.1,"Très élevé"))))))))))</f>
        <v>#DIV/0!</v>
      </c>
      <c r="P61" s="132">
        <f>$E61*G61/100</f>
        <v>0</v>
      </c>
      <c r="Q61" s="133" t="e">
        <f>$E61*#REF!/100</f>
        <v>#REF!</v>
      </c>
      <c r="R61" s="133" t="e">
        <f>$E61*#REF!/100</f>
        <v>#REF!</v>
      </c>
      <c r="S61" s="133" t="e">
        <f>$E61*#REF!/100</f>
        <v>#REF!</v>
      </c>
      <c r="T61" s="133" t="e">
        <f>$E61*#REF!/100</f>
        <v>#REF!</v>
      </c>
      <c r="U61" s="381">
        <f>IF(G61="",0,((E61*101)+G61))</f>
        <v>0</v>
      </c>
      <c r="V61" s="381" t="e">
        <f>AVERAGE(K61:M61)</f>
        <v>#DIV/0!</v>
      </c>
      <c r="W61" s="134" t="e">
        <f>(E61*101)+V61</f>
        <v>#DIV/0!</v>
      </c>
    </row>
    <row r="62" spans="2:23" ht="42" customHeight="1" x14ac:dyDescent="0.2">
      <c r="B62" s="430" t="s">
        <v>186</v>
      </c>
      <c r="C62" s="431"/>
      <c r="D62" s="81" t="s">
        <v>183</v>
      </c>
      <c r="E62" s="82"/>
      <c r="F62" s="86"/>
      <c r="G62" s="84"/>
      <c r="H62" s="86"/>
      <c r="I62" s="85"/>
      <c r="J62" s="93" t="str">
        <f>IF(U62&lt;101," ",IF(U62&lt;161,"Enjeux long terme",IF(U62&lt;202,"Non prioritaire",IF(U62&lt;222,"Réagir",IF(U62&lt;262,"Agir",IF(U62&lt;303,"Conforter",IF(U62&lt;343,"Réagir",IF(U62&lt;363,"Agir",IF(U62&lt;404,"Conforter")))))))))</f>
        <v xml:space="preserve"> </v>
      </c>
      <c r="K62" s="121"/>
      <c r="L62" s="119"/>
      <c r="M62" s="119"/>
      <c r="N62" s="120" t="e">
        <f>IF(V62&lt;1.5,"Très bien",IF(V62&lt;2.5,"Bien",IF(V62&lt;3.5,"Passable",IF(V62&lt;4.01,"Faible"))))</f>
        <v>#DIV/0!</v>
      </c>
      <c r="O62" s="43" t="e">
        <f>IF(W62&lt;103.4,"Faible",IF(W62&lt;104.4,"Moyennement élevé",IF(W62&lt;105.1,"Élevé",IF(W62&lt;203.4,"Faible",IF(W62&lt;204.4,"Moyennement élevé",IF(W62&lt;205.4,"Élevé",IF(W62&lt;206.1,"Très élevé",IF(W62&lt;304.4,"Faible",IF(W62&lt;305.4,"Moyennement élevé",IF(W62&lt;307.1,"Très élevé"))))))))))</f>
        <v>#DIV/0!</v>
      </c>
      <c r="P62" s="135">
        <f>$E62*G62/100</f>
        <v>0</v>
      </c>
      <c r="Q62" s="54" t="e">
        <f>$E62*#REF!/100</f>
        <v>#REF!</v>
      </c>
      <c r="R62" s="54" t="e">
        <f>$E62*#REF!/100</f>
        <v>#REF!</v>
      </c>
      <c r="S62" s="54" t="e">
        <f>$E62*#REF!/100</f>
        <v>#REF!</v>
      </c>
      <c r="T62" s="54" t="e">
        <f>$E62*#REF!/100</f>
        <v>#REF!</v>
      </c>
      <c r="U62" s="382">
        <f>IF(G62="",0,((E62*101)+G62))</f>
        <v>0</v>
      </c>
      <c r="V62" s="382" t="e">
        <f>AVERAGE(K62:M62)</f>
        <v>#DIV/0!</v>
      </c>
      <c r="W62" s="136" t="e">
        <f>(E62*101)+V62</f>
        <v>#DIV/0!</v>
      </c>
    </row>
    <row r="63" spans="2:23" ht="42" customHeight="1" thickBot="1" x14ac:dyDescent="0.25">
      <c r="B63" s="432" t="s">
        <v>187</v>
      </c>
      <c r="C63" s="433"/>
      <c r="D63" s="94" t="s">
        <v>184</v>
      </c>
      <c r="E63" s="95"/>
      <c r="F63" s="146"/>
      <c r="G63" s="97"/>
      <c r="H63" s="146"/>
      <c r="I63" s="98"/>
      <c r="J63" s="48" t="str">
        <f>IF(U63&lt;101," ",IF(U63&lt;161,"Enjeux long terme",IF(U63&lt;202,"Non prioritaire",IF(U63&lt;222,"Réagir",IF(U63&lt;262,"Agir",IF(U63&lt;303,"Conforter",IF(U63&lt;343,"Réagir",IF(U63&lt;363,"Agir",IF(U63&lt;404,"Conforter")))))))))</f>
        <v xml:space="preserve"> </v>
      </c>
      <c r="K63" s="122"/>
      <c r="L63" s="123"/>
      <c r="M63" s="123"/>
      <c r="N63" s="124" t="e">
        <f>IF(V63&lt;1.5,"Très bien",IF(V63&lt;2.5,"Bien",IF(V63&lt;3.5,"Passable",IF(V63&lt;4.01,"Faible"))))</f>
        <v>#DIV/0!</v>
      </c>
      <c r="O63" s="51" t="e">
        <f>IF(W63&lt;103.4,"Faible",IF(W63&lt;104.4,"Moyennement élevé",IF(W63&lt;105.1,"Élevé",IF(W63&lt;203.4,"Faible",IF(W63&lt;204.4,"Moyennement élevé",IF(W63&lt;205.4,"Élevé",IF(W63&lt;206.1,"Très élevé",IF(W63&lt;304.4,"Faible",IF(W63&lt;305.4,"Moyennement élevé",IF(W63&lt;307.1,"Très élevé"))))))))))</f>
        <v>#DIV/0!</v>
      </c>
      <c r="P63" s="137">
        <f>$E63*G63/100</f>
        <v>0</v>
      </c>
      <c r="Q63" s="138" t="e">
        <f>$E63*#REF!/100</f>
        <v>#REF!</v>
      </c>
      <c r="R63" s="138" t="e">
        <f>$E63*#REF!/100</f>
        <v>#REF!</v>
      </c>
      <c r="S63" s="138" t="e">
        <f>$E63*#REF!/100</f>
        <v>#REF!</v>
      </c>
      <c r="T63" s="138" t="e">
        <f>$E63*#REF!/100</f>
        <v>#REF!</v>
      </c>
      <c r="U63" s="383">
        <f>IF(G63="",0,((E63*101)+G63))</f>
        <v>0</v>
      </c>
      <c r="V63" s="383" t="e">
        <f>AVERAGE(K63:M63)</f>
        <v>#DIV/0!</v>
      </c>
      <c r="W63" s="139" t="e">
        <f>(E63*101)+V63</f>
        <v>#DIV/0!</v>
      </c>
    </row>
    <row r="64" spans="2:23" s="34" customFormat="1" ht="30" customHeight="1" thickBot="1" x14ac:dyDescent="0.25">
      <c r="B64" s="52"/>
      <c r="C64" s="53"/>
      <c r="D64" s="70" t="s">
        <v>301</v>
      </c>
      <c r="E64" s="79">
        <f>IF(SUM(E61:E63)=0,0,(AVERAGE(E61:E63)))</f>
        <v>0</v>
      </c>
      <c r="F64" s="401" t="s">
        <v>302</v>
      </c>
      <c r="G64" s="80">
        <f>IF($E64="",0,(IF($E64&lt;&gt;0,SUM(P61:P63)/SUM(E61:E63),0)))</f>
        <v>0</v>
      </c>
      <c r="H64" s="393"/>
      <c r="I64" s="393"/>
      <c r="J64" s="394"/>
      <c r="K64" s="393"/>
      <c r="L64" s="393"/>
      <c r="M64" s="393"/>
      <c r="N64" s="393"/>
      <c r="O64" s="394"/>
      <c r="P64" s="419"/>
      <c r="Q64" s="420"/>
      <c r="R64" s="420"/>
      <c r="S64" s="420"/>
      <c r="T64" s="420"/>
      <c r="U64" s="420"/>
      <c r="V64" s="420"/>
      <c r="W64" s="421"/>
    </row>
    <row r="65" spans="2:23" s="34" customFormat="1" ht="30" customHeight="1" thickBot="1" x14ac:dyDescent="0.25">
      <c r="B65" s="458"/>
      <c r="C65" s="459"/>
      <c r="D65" s="459"/>
      <c r="E65" s="459"/>
      <c r="F65" s="459"/>
      <c r="G65" s="459"/>
      <c r="H65" s="459"/>
      <c r="I65" s="459"/>
      <c r="J65" s="459"/>
      <c r="K65" s="459"/>
      <c r="L65" s="459"/>
      <c r="M65" s="459"/>
      <c r="N65" s="459"/>
      <c r="O65" s="459"/>
      <c r="P65" s="459"/>
      <c r="Q65" s="459"/>
      <c r="R65" s="459"/>
      <c r="S65" s="459"/>
      <c r="T65" s="459"/>
      <c r="U65" s="459"/>
      <c r="V65" s="459"/>
      <c r="W65" s="460"/>
    </row>
    <row r="66" spans="2:23" ht="43.5" customHeight="1" thickBot="1" x14ac:dyDescent="0.25">
      <c r="B66" s="428" t="s">
        <v>319</v>
      </c>
      <c r="C66" s="429"/>
      <c r="D66" s="429"/>
      <c r="E66" s="101">
        <f>IF(SUM(E61:E63,E53:E58,E45:E50,E38:E42,E33:E35,E25:E30,E18:E22,E12:E15,E7:E9)=0,0,(AVERAGE(E61:E63,E53:E58,E45:E50,E38:E42,E33:E35,E25:E30,E18:E22,E12:E15,E7:E9)))</f>
        <v>0</v>
      </c>
      <c r="F66" s="102" t="s">
        <v>320</v>
      </c>
      <c r="G66" s="103">
        <f>IF($E66="",0,(IF($E66&lt;&gt;0,SUM(P61:P63,P53:P58,P45:P50,P38:P42,P33:P35,P25:P30,P18:P22,P12:P15,P7:P9)/SUM(E61:E63,E53:E58,E45:E50,E38:E42,E33:E35,E25:E30,E18:E22,E12:E15,E7:E9),0)))</f>
        <v>0</v>
      </c>
      <c r="H66" s="104"/>
      <c r="I66" s="104"/>
      <c r="J66" s="105"/>
      <c r="K66" s="105"/>
      <c r="L66" s="105"/>
      <c r="M66" s="105"/>
      <c r="N66" s="105"/>
      <c r="O66" s="105"/>
      <c r="P66" s="106"/>
      <c r="Q66" s="106"/>
      <c r="R66" s="106"/>
      <c r="S66" s="106"/>
      <c r="T66" s="106"/>
    </row>
    <row r="67" spans="2:23" ht="9" customHeight="1" x14ac:dyDescent="0.2">
      <c r="B67" s="65"/>
      <c r="C67" s="66"/>
      <c r="E67" s="67"/>
      <c r="G67" s="68"/>
      <c r="P67" s="68"/>
      <c r="Q67" s="68"/>
      <c r="R67" s="68"/>
      <c r="S67" s="68"/>
      <c r="T67" s="68"/>
    </row>
    <row r="68" spans="2:23" ht="24.2" customHeight="1" x14ac:dyDescent="0.2">
      <c r="B68" s="65"/>
      <c r="C68" s="66"/>
      <c r="E68" s="68"/>
      <c r="F68" s="68"/>
      <c r="G68" s="68"/>
      <c r="H68" s="68"/>
      <c r="I68" s="68"/>
      <c r="J68" s="69"/>
      <c r="K68" s="69"/>
      <c r="L68" s="69"/>
      <c r="M68" s="69"/>
      <c r="N68" s="69"/>
      <c r="O68" s="69"/>
      <c r="P68" s="68"/>
      <c r="Q68" s="68"/>
      <c r="R68" s="68"/>
      <c r="S68" s="68"/>
      <c r="T68" s="68"/>
    </row>
    <row r="69" spans="2:23" ht="24.2" customHeight="1" x14ac:dyDescent="0.2">
      <c r="B69" s="65"/>
      <c r="C69" s="66"/>
      <c r="E69" s="68"/>
      <c r="F69" s="68"/>
      <c r="G69" s="68"/>
      <c r="H69" s="68"/>
      <c r="I69" s="68"/>
      <c r="J69" s="69"/>
      <c r="K69" s="69"/>
      <c r="L69" s="69"/>
      <c r="M69" s="69"/>
      <c r="N69" s="69"/>
      <c r="O69" s="69"/>
      <c r="P69" s="68"/>
      <c r="Q69" s="68"/>
      <c r="R69" s="68"/>
      <c r="S69" s="68"/>
      <c r="T69" s="68"/>
    </row>
    <row r="70" spans="2:23" ht="24.2" customHeight="1" x14ac:dyDescent="0.2">
      <c r="B70" s="65"/>
      <c r="C70" s="66"/>
      <c r="E70" s="68"/>
      <c r="F70" s="68"/>
      <c r="G70" s="68"/>
      <c r="H70" s="68"/>
      <c r="I70" s="68"/>
      <c r="J70" s="69"/>
      <c r="K70" s="69"/>
      <c r="L70" s="69"/>
      <c r="M70" s="69"/>
      <c r="N70" s="69"/>
      <c r="O70" s="69"/>
      <c r="P70" s="68"/>
      <c r="Q70" s="68"/>
      <c r="R70" s="68"/>
      <c r="S70" s="68"/>
      <c r="T70" s="68"/>
    </row>
    <row r="71" spans="2:23" ht="24.2" customHeight="1" x14ac:dyDescent="0.2">
      <c r="B71" s="65"/>
      <c r="C71" s="66"/>
      <c r="E71" s="68"/>
      <c r="F71" s="68"/>
      <c r="G71" s="68"/>
      <c r="H71" s="68"/>
      <c r="I71" s="68"/>
      <c r="J71" s="69"/>
      <c r="K71" s="69"/>
      <c r="L71" s="69"/>
      <c r="M71" s="69"/>
      <c r="N71" s="69"/>
      <c r="O71" s="69"/>
      <c r="P71" s="68"/>
      <c r="Q71" s="68"/>
      <c r="R71" s="68"/>
      <c r="S71" s="68"/>
      <c r="T71" s="68"/>
    </row>
    <row r="72" spans="2:23" ht="24.2" customHeight="1" x14ac:dyDescent="0.2">
      <c r="B72" s="65"/>
      <c r="C72" s="66"/>
      <c r="E72" s="68"/>
      <c r="F72" s="68"/>
      <c r="G72" s="68"/>
      <c r="H72" s="68"/>
      <c r="I72" s="68"/>
      <c r="J72" s="69"/>
      <c r="K72" s="69"/>
      <c r="L72" s="69"/>
      <c r="M72" s="69"/>
      <c r="N72" s="69"/>
      <c r="O72" s="69"/>
      <c r="P72" s="68"/>
      <c r="Q72" s="68"/>
      <c r="R72" s="68"/>
      <c r="S72" s="68"/>
      <c r="T72" s="68"/>
    </row>
    <row r="73" spans="2:23" ht="24.2" customHeight="1" x14ac:dyDescent="0.2">
      <c r="B73" s="65"/>
      <c r="C73" s="66"/>
      <c r="E73" s="68"/>
      <c r="F73" s="68"/>
      <c r="G73" s="68"/>
      <c r="H73" s="68"/>
      <c r="I73" s="68"/>
      <c r="J73" s="69"/>
      <c r="K73" s="69"/>
      <c r="L73" s="69"/>
      <c r="M73" s="69"/>
      <c r="N73" s="69"/>
      <c r="O73" s="69"/>
      <c r="P73" s="68"/>
      <c r="Q73" s="68"/>
      <c r="R73" s="68"/>
      <c r="S73" s="68"/>
      <c r="T73" s="68"/>
    </row>
    <row r="74" spans="2:23" ht="24.2" customHeight="1" x14ac:dyDescent="0.2">
      <c r="C74" s="66"/>
      <c r="E74" s="68"/>
      <c r="F74" s="68"/>
      <c r="G74" s="68"/>
      <c r="H74" s="68"/>
      <c r="I74" s="68"/>
      <c r="J74" s="69"/>
      <c r="K74" s="69"/>
      <c r="L74" s="69"/>
      <c r="M74" s="69"/>
      <c r="N74" s="69"/>
      <c r="O74" s="69"/>
      <c r="P74" s="68"/>
      <c r="Q74" s="68"/>
      <c r="R74" s="68"/>
      <c r="S74" s="68"/>
      <c r="T74" s="68"/>
    </row>
    <row r="75" spans="2:23" ht="24.2" customHeight="1" x14ac:dyDescent="0.2">
      <c r="C75" s="66"/>
      <c r="E75" s="68"/>
      <c r="F75" s="68"/>
      <c r="G75" s="68"/>
      <c r="H75" s="68"/>
      <c r="I75" s="68"/>
      <c r="J75" s="69"/>
      <c r="K75" s="69"/>
      <c r="L75" s="69"/>
      <c r="M75" s="69"/>
      <c r="N75" s="69"/>
      <c r="O75" s="69"/>
      <c r="P75" s="68"/>
      <c r="Q75" s="68"/>
      <c r="R75" s="68"/>
      <c r="S75" s="68"/>
      <c r="T75" s="68"/>
    </row>
    <row r="76" spans="2:23" ht="24.2" customHeight="1" x14ac:dyDescent="0.2">
      <c r="C76" s="66"/>
      <c r="E76" s="68"/>
      <c r="F76" s="68"/>
      <c r="G76" s="68"/>
      <c r="H76" s="68"/>
      <c r="I76" s="68"/>
      <c r="J76" s="69"/>
      <c r="K76" s="69"/>
      <c r="L76" s="69"/>
      <c r="M76" s="69"/>
      <c r="N76" s="69"/>
      <c r="O76" s="69"/>
      <c r="P76" s="68"/>
      <c r="Q76" s="68"/>
      <c r="R76" s="68"/>
      <c r="S76" s="68"/>
      <c r="T76" s="68"/>
    </row>
    <row r="77" spans="2:23" ht="24.2" customHeight="1" x14ac:dyDescent="0.2">
      <c r="C77" s="66"/>
      <c r="E77" s="68"/>
      <c r="F77" s="68"/>
      <c r="G77" s="68"/>
      <c r="H77" s="68"/>
      <c r="I77" s="68"/>
      <c r="J77" s="69"/>
      <c r="K77" s="69"/>
      <c r="L77" s="69"/>
      <c r="M77" s="69"/>
      <c r="N77" s="69"/>
      <c r="O77" s="69"/>
      <c r="P77" s="68"/>
      <c r="Q77" s="68"/>
      <c r="R77" s="68"/>
      <c r="S77" s="68"/>
      <c r="T77" s="68"/>
    </row>
    <row r="78" spans="2:23" ht="24.2" customHeight="1" x14ac:dyDescent="0.2">
      <c r="C78" s="66"/>
      <c r="E78" s="68"/>
      <c r="F78" s="68"/>
      <c r="G78" s="68"/>
      <c r="H78" s="68"/>
      <c r="I78" s="68"/>
      <c r="J78" s="69"/>
      <c r="K78" s="69"/>
      <c r="L78" s="69"/>
      <c r="M78" s="69"/>
      <c r="N78" s="69"/>
      <c r="O78" s="69"/>
      <c r="P78" s="68"/>
      <c r="Q78" s="68"/>
      <c r="R78" s="68"/>
      <c r="S78" s="68"/>
      <c r="T78" s="68"/>
    </row>
    <row r="79" spans="2:23" ht="24.2" customHeight="1" x14ac:dyDescent="0.2">
      <c r="C79" s="66"/>
      <c r="E79" s="68"/>
      <c r="F79" s="68"/>
      <c r="G79" s="68"/>
      <c r="H79" s="68"/>
      <c r="I79" s="68"/>
      <c r="J79" s="69"/>
      <c r="K79" s="69"/>
      <c r="L79" s="69"/>
      <c r="M79" s="69"/>
      <c r="N79" s="69"/>
      <c r="O79" s="69"/>
      <c r="P79" s="68"/>
      <c r="Q79" s="68"/>
      <c r="R79" s="68"/>
      <c r="S79" s="68"/>
      <c r="T79" s="68"/>
    </row>
    <row r="80" spans="2:23" x14ac:dyDescent="0.2">
      <c r="C80" s="66"/>
      <c r="E80" s="68"/>
      <c r="F80" s="68"/>
      <c r="G80" s="68"/>
      <c r="H80" s="68"/>
      <c r="I80" s="68"/>
      <c r="J80" s="69"/>
      <c r="K80" s="69"/>
      <c r="L80" s="69"/>
      <c r="M80" s="69"/>
      <c r="N80" s="69"/>
      <c r="O80" s="69"/>
      <c r="P80" s="68"/>
      <c r="Q80" s="68"/>
      <c r="R80" s="68"/>
      <c r="S80" s="68"/>
      <c r="T80" s="68"/>
    </row>
    <row r="81" spans="3:20" x14ac:dyDescent="0.2">
      <c r="C81" s="66"/>
      <c r="E81" s="68"/>
      <c r="F81" s="68"/>
      <c r="G81" s="68"/>
      <c r="H81" s="68"/>
      <c r="I81" s="68"/>
      <c r="J81" s="69"/>
      <c r="K81" s="69"/>
      <c r="L81" s="69"/>
      <c r="M81" s="69"/>
      <c r="N81" s="69"/>
      <c r="O81" s="69"/>
      <c r="P81" s="68"/>
      <c r="Q81" s="68"/>
      <c r="R81" s="68"/>
      <c r="S81" s="68"/>
      <c r="T81" s="68"/>
    </row>
    <row r="82" spans="3:20" x14ac:dyDescent="0.2">
      <c r="C82" s="66"/>
      <c r="E82" s="68"/>
      <c r="F82" s="68"/>
      <c r="G82" s="68"/>
      <c r="H82" s="68"/>
      <c r="I82" s="68"/>
      <c r="J82" s="69"/>
      <c r="K82" s="69"/>
      <c r="L82" s="69"/>
      <c r="M82" s="69"/>
      <c r="N82" s="69"/>
      <c r="O82" s="69"/>
      <c r="P82" s="68"/>
      <c r="Q82" s="68"/>
      <c r="R82" s="68"/>
      <c r="S82" s="68"/>
      <c r="T82" s="68"/>
    </row>
    <row r="83" spans="3:20" x14ac:dyDescent="0.2">
      <c r="C83" s="66"/>
      <c r="E83" s="68"/>
      <c r="F83" s="68"/>
      <c r="G83" s="68"/>
      <c r="H83" s="68"/>
      <c r="I83" s="68"/>
      <c r="J83" s="69"/>
      <c r="K83" s="69"/>
      <c r="L83" s="69"/>
      <c r="M83" s="69"/>
      <c r="N83" s="69"/>
      <c r="O83" s="69"/>
      <c r="P83" s="68"/>
      <c r="Q83" s="68"/>
      <c r="R83" s="68"/>
      <c r="S83" s="68"/>
      <c r="T83" s="68"/>
    </row>
    <row r="84" spans="3:20" x14ac:dyDescent="0.2">
      <c r="C84" s="66"/>
      <c r="E84" s="68"/>
      <c r="F84" s="68"/>
      <c r="G84" s="68"/>
      <c r="H84" s="68"/>
      <c r="I84" s="68"/>
      <c r="J84" s="69"/>
      <c r="K84" s="69"/>
      <c r="L84" s="69"/>
      <c r="M84" s="69"/>
      <c r="N84" s="69"/>
      <c r="O84" s="69"/>
      <c r="P84" s="68"/>
      <c r="Q84" s="68"/>
      <c r="R84" s="68"/>
      <c r="S84" s="68"/>
      <c r="T84" s="68"/>
    </row>
    <row r="85" spans="3:20" x14ac:dyDescent="0.2">
      <c r="C85" s="66"/>
      <c r="E85" s="68"/>
      <c r="F85" s="68"/>
      <c r="G85" s="68"/>
      <c r="H85" s="68"/>
      <c r="I85" s="68"/>
      <c r="J85" s="69"/>
      <c r="K85" s="69"/>
      <c r="L85" s="69"/>
      <c r="M85" s="69"/>
      <c r="N85" s="69"/>
      <c r="O85" s="69"/>
      <c r="P85" s="68"/>
      <c r="Q85" s="68"/>
      <c r="R85" s="68"/>
      <c r="S85" s="68"/>
      <c r="T85" s="68"/>
    </row>
    <row r="86" spans="3:20" x14ac:dyDescent="0.2">
      <c r="J86" s="69"/>
      <c r="K86" s="69"/>
      <c r="L86" s="69"/>
      <c r="M86" s="69"/>
      <c r="N86" s="69"/>
      <c r="O86" s="69"/>
    </row>
    <row r="87" spans="3:20" x14ac:dyDescent="0.2">
      <c r="J87" s="69"/>
      <c r="K87" s="69"/>
      <c r="L87" s="69"/>
      <c r="M87" s="69"/>
      <c r="N87" s="69"/>
      <c r="O87" s="69"/>
    </row>
    <row r="88" spans="3:20" x14ac:dyDescent="0.2">
      <c r="J88" s="69"/>
      <c r="K88" s="69"/>
      <c r="L88" s="69"/>
      <c r="M88" s="69"/>
      <c r="N88" s="69"/>
      <c r="O88" s="69"/>
    </row>
    <row r="89" spans="3:20" x14ac:dyDescent="0.2">
      <c r="J89" s="69"/>
      <c r="K89" s="69"/>
      <c r="L89" s="69"/>
      <c r="M89" s="69"/>
      <c r="N89" s="69"/>
      <c r="O89" s="69"/>
    </row>
  </sheetData>
  <sheetProtection sheet="1" objects="1" scenarios="1" formatRows="0" selectLockedCells="1"/>
  <mergeCells count="79">
    <mergeCell ref="B63:C63"/>
    <mergeCell ref="B55:C55"/>
    <mergeCell ref="B56:C56"/>
    <mergeCell ref="B57:C57"/>
    <mergeCell ref="B58:C58"/>
    <mergeCell ref="B61:C61"/>
    <mergeCell ref="B25:C25"/>
    <mergeCell ref="B26:C26"/>
    <mergeCell ref="P59:W59"/>
    <mergeCell ref="B27:C27"/>
    <mergeCell ref="B28:C28"/>
    <mergeCell ref="B29:C29"/>
    <mergeCell ref="B30:C30"/>
    <mergeCell ref="B33:C33"/>
    <mergeCell ref="B34:C34"/>
    <mergeCell ref="B35:C35"/>
    <mergeCell ref="B38:C38"/>
    <mergeCell ref="B39:C39"/>
    <mergeCell ref="B40:C40"/>
    <mergeCell ref="B41:C41"/>
    <mergeCell ref="B42:C42"/>
    <mergeCell ref="B45:C45"/>
    <mergeCell ref="K11:O11"/>
    <mergeCell ref="K16:O16"/>
    <mergeCell ref="K44:O44"/>
    <mergeCell ref="B65:W65"/>
    <mergeCell ref="B7:C7"/>
    <mergeCell ref="B8:C8"/>
    <mergeCell ref="B9:C9"/>
    <mergeCell ref="B12:C12"/>
    <mergeCell ref="B13:C13"/>
    <mergeCell ref="B14:C14"/>
    <mergeCell ref="B15:C15"/>
    <mergeCell ref="B18:C18"/>
    <mergeCell ref="B19:C19"/>
    <mergeCell ref="B20:C20"/>
    <mergeCell ref="B21:C21"/>
    <mergeCell ref="B22:C22"/>
    <mergeCell ref="K36:O36"/>
    <mergeCell ref="K37:O37"/>
    <mergeCell ref="K17:O17"/>
    <mergeCell ref="K23:O23"/>
    <mergeCell ref="K24:O24"/>
    <mergeCell ref="K31:O31"/>
    <mergeCell ref="K32:O32"/>
    <mergeCell ref="P31:W31"/>
    <mergeCell ref="P32:W32"/>
    <mergeCell ref="P36:W36"/>
    <mergeCell ref="P37:W37"/>
    <mergeCell ref="P43:W43"/>
    <mergeCell ref="P11:W11"/>
    <mergeCell ref="P16:W16"/>
    <mergeCell ref="P17:W17"/>
    <mergeCell ref="P23:W23"/>
    <mergeCell ref="P24:W24"/>
    <mergeCell ref="B5:D5"/>
    <mergeCell ref="K4:O4"/>
    <mergeCell ref="U2:W4"/>
    <mergeCell ref="P6:W6"/>
    <mergeCell ref="P10:W10"/>
    <mergeCell ref="B2:H3"/>
    <mergeCell ref="K6:O6"/>
    <mergeCell ref="K10:O10"/>
    <mergeCell ref="P44:W44"/>
    <mergeCell ref="P51:W51"/>
    <mergeCell ref="K52:O52"/>
    <mergeCell ref="P52:W52"/>
    <mergeCell ref="B66:D66"/>
    <mergeCell ref="K60:O60"/>
    <mergeCell ref="P60:W60"/>
    <mergeCell ref="P64:W64"/>
    <mergeCell ref="B46:C46"/>
    <mergeCell ref="B47:C47"/>
    <mergeCell ref="B48:C48"/>
    <mergeCell ref="B49:C49"/>
    <mergeCell ref="B50:C50"/>
    <mergeCell ref="B53:C53"/>
    <mergeCell ref="B54:C54"/>
    <mergeCell ref="B62:C62"/>
  </mergeCells>
  <phoneticPr fontId="0" type="noConversion"/>
  <conditionalFormatting sqref="E7:E9 E33:E35 E12:E15 E18:E22 E25:E30 E38:E42 E45:E50 E53:E58 E61:E63">
    <cfRule type="cellIs" dxfId="395" priority="1814" stopIfTrue="1" operator="lessThanOrEqual">
      <formula>0</formula>
    </cfRule>
  </conditionalFormatting>
  <conditionalFormatting sqref="J7:O9 J33:O35 J25:O30 J61:O63 J12:O15 J18:O22 J38:O42 J45:O50 J53:O58">
    <cfRule type="containsText" dxfId="394" priority="1809" operator="containsText" text="Réagir">
      <formula>NOT(ISERROR(SEARCH("Réagir",J7)))</formula>
    </cfRule>
    <cfRule type="containsText" dxfId="393" priority="1810" operator="containsText" text="Agir">
      <formula>NOT(ISERROR(SEARCH("Agir",J7)))</formula>
    </cfRule>
    <cfRule type="containsText" dxfId="392" priority="1811" operator="containsText" text="Non prioritaire">
      <formula>NOT(ISERROR(SEARCH("Non prioritaire",J7)))</formula>
    </cfRule>
    <cfRule type="containsText" dxfId="391" priority="1812" operator="containsText" text="Enjeux long terme">
      <formula>NOT(ISERROR(SEARCH("Enjeux long terme",J7)))</formula>
    </cfRule>
    <cfRule type="cellIs" dxfId="390" priority="1813" operator="between">
      <formula>101</formula>
      <formula>160</formula>
    </cfRule>
  </conditionalFormatting>
  <conditionalFormatting sqref="J7:O9 J33:O35 J25:O30 J61:O63 J12:O15 J18:O22 J38:O42 J45:O50 J53:O58">
    <cfRule type="containsText" dxfId="389" priority="1803" operator="containsText" text="Conforter">
      <formula>NOT(ISERROR(SEARCH("Conforter",J7)))</formula>
    </cfRule>
  </conditionalFormatting>
  <conditionalFormatting sqref="I12:I15 I18:I22 I25:I26 I38:I40 I7:I9 I33:I35">
    <cfRule type="expression" dxfId="388" priority="1790">
      <formula>FIND("Réagir",J7)</formula>
    </cfRule>
    <cfRule type="expression" dxfId="387" priority="1791">
      <formula>FIND("Agir",J7)</formula>
    </cfRule>
  </conditionalFormatting>
  <conditionalFormatting sqref="I7">
    <cfRule type="expression" dxfId="386" priority="1788">
      <formula>FIND("Réagir",J7)</formula>
    </cfRule>
    <cfRule type="expression" dxfId="385" priority="1789">
      <formula>FIND("Agir",J7)</formula>
    </cfRule>
  </conditionalFormatting>
  <conditionalFormatting sqref="I7:I9 I33:I35">
    <cfRule type="expression" dxfId="384" priority="1785" stopIfTrue="1">
      <formula>ISTEXT(I7)</formula>
    </cfRule>
    <cfRule type="expression" dxfId="383" priority="1786">
      <formula>FIND("Réagir",J7)</formula>
    </cfRule>
    <cfRule type="expression" dxfId="382" priority="1787">
      <formula>FIND("Agir",J7)</formula>
    </cfRule>
  </conditionalFormatting>
  <conditionalFormatting sqref="I12:I15 I18:I22 I25:I26 I38:I40">
    <cfRule type="expression" dxfId="381" priority="1783">
      <formula>FIND("Réagir",J12)</formula>
    </cfRule>
    <cfRule type="expression" dxfId="380" priority="1784">
      <formula>FIND("Agir",J12)</formula>
    </cfRule>
  </conditionalFormatting>
  <conditionalFormatting sqref="I12:I15 I18:I22 I25:I26 I38:I40">
    <cfRule type="expression" dxfId="379" priority="1780" stopIfTrue="1">
      <formula>ISTEXT(I12)</formula>
    </cfRule>
    <cfRule type="expression" dxfId="378" priority="1781">
      <formula>FIND("Réagir",J12)</formula>
    </cfRule>
    <cfRule type="expression" dxfId="377" priority="1782">
      <formula>FIND("Agir",J12)</formula>
    </cfRule>
  </conditionalFormatting>
  <conditionalFormatting sqref="O7:O9 O12:O15 O18:O22 O33:O35 O38:O42 O25:O30 O45:O50 O53:O58 O61:O63">
    <cfRule type="expression" dxfId="376" priority="1754">
      <formula>FIND(O7,"Très élevé")</formula>
    </cfRule>
    <cfRule type="expression" dxfId="375" priority="1755">
      <formula>FIND(O7,"Élevé")</formula>
    </cfRule>
    <cfRule type="expression" dxfId="374" priority="1756">
      <formula>FIND(O7,"Moyennement élevé")</formula>
    </cfRule>
    <cfRule type="expression" dxfId="373" priority="1757">
      <formula>FIND(O7,"Faible")</formula>
    </cfRule>
  </conditionalFormatting>
  <conditionalFormatting sqref="J7:J9 J33:J35 J25:J30 J61:J63 J12:J15 J18:J22 J38:J42 J45:J50 J53:J58">
    <cfRule type="containsText" dxfId="372" priority="1583" operator="containsText" text="Non prioritaire">
      <formula>NOT(ISERROR(SEARCH("Non prioritaire",J7)))</formula>
    </cfRule>
    <cfRule type="containsText" dxfId="371" priority="1584" operator="containsText" text="Enjeux long terme">
      <formula>NOT(ISERROR(SEARCH("Enjeux long terme",J7)))</formula>
    </cfRule>
    <cfRule type="cellIs" dxfId="370" priority="1585" operator="between">
      <formula>101</formula>
      <formula>160</formula>
    </cfRule>
  </conditionalFormatting>
  <conditionalFormatting sqref="J7:J9 J33:J35 J25:J30 J61:J63 J12:J15 J18:J22 J38:J42 J45:J50 J53:J58">
    <cfRule type="cellIs" dxfId="369" priority="1561" operator="between">
      <formula>101</formula>
      <formula>160</formula>
    </cfRule>
  </conditionalFormatting>
  <conditionalFormatting sqref="I27:I30">
    <cfRule type="expression" dxfId="368" priority="664">
      <formula>FIND("Réagir",J27)</formula>
    </cfRule>
    <cfRule type="expression" dxfId="367" priority="665">
      <formula>FIND("Agir",J27)</formula>
    </cfRule>
  </conditionalFormatting>
  <conditionalFormatting sqref="I27:I30">
    <cfRule type="expression" dxfId="366" priority="662">
      <formula>FIND("Réagir",J27)</formula>
    </cfRule>
    <cfRule type="expression" dxfId="365" priority="663">
      <formula>FIND("Agir",J27)</formula>
    </cfRule>
  </conditionalFormatting>
  <conditionalFormatting sqref="I27:I30">
    <cfRule type="expression" dxfId="364" priority="659" stopIfTrue="1">
      <formula>ISTEXT(I27)</formula>
    </cfRule>
    <cfRule type="expression" dxfId="363" priority="660">
      <formula>FIND("Réagir",J27)</formula>
    </cfRule>
    <cfRule type="expression" dxfId="362" priority="661">
      <formula>FIND("Agir",J27)</formula>
    </cfRule>
  </conditionalFormatting>
  <conditionalFormatting sqref="I41:I42">
    <cfRule type="expression" dxfId="361" priority="524">
      <formula>FIND("Réagir",J41)</formula>
    </cfRule>
    <cfRule type="expression" dxfId="360" priority="525">
      <formula>FIND("Agir",J41)</formula>
    </cfRule>
  </conditionalFormatting>
  <conditionalFormatting sqref="I41:I42">
    <cfRule type="expression" dxfId="359" priority="522">
      <formula>FIND("Réagir",J41)</formula>
    </cfRule>
    <cfRule type="expression" dxfId="358" priority="523">
      <formula>FIND("Agir",J41)</formula>
    </cfRule>
  </conditionalFormatting>
  <conditionalFormatting sqref="I41:I42">
    <cfRule type="expression" dxfId="357" priority="519" stopIfTrue="1">
      <formula>ISTEXT(I41)</formula>
    </cfRule>
    <cfRule type="expression" dxfId="356" priority="520">
      <formula>FIND("Réagir",J41)</formula>
    </cfRule>
    <cfRule type="expression" dxfId="355" priority="521">
      <formula>FIND("Agir",J41)</formula>
    </cfRule>
  </conditionalFormatting>
  <conditionalFormatting sqref="I45:I47">
    <cfRule type="expression" dxfId="354" priority="494">
      <formula>FIND("Réagir",J45)</formula>
    </cfRule>
    <cfRule type="expression" dxfId="353" priority="495">
      <formula>FIND("Agir",J45)</formula>
    </cfRule>
  </conditionalFormatting>
  <conditionalFormatting sqref="I45:I47">
    <cfRule type="expression" dxfId="352" priority="492">
      <formula>FIND("Réagir",J45)</formula>
    </cfRule>
    <cfRule type="expression" dxfId="351" priority="493">
      <formula>FIND("Agir",J45)</formula>
    </cfRule>
  </conditionalFormatting>
  <conditionalFormatting sqref="I45:I47">
    <cfRule type="expression" dxfId="350" priority="489" stopIfTrue="1">
      <formula>ISTEXT(I45)</formula>
    </cfRule>
    <cfRule type="expression" dxfId="349" priority="490">
      <formula>FIND("Réagir",J45)</formula>
    </cfRule>
    <cfRule type="expression" dxfId="348" priority="491">
      <formula>FIND("Agir",J45)</formula>
    </cfRule>
  </conditionalFormatting>
  <conditionalFormatting sqref="I48:I49">
    <cfRule type="expression" dxfId="347" priority="354">
      <formula>FIND("Réagir",J48)</formula>
    </cfRule>
    <cfRule type="expression" dxfId="346" priority="355">
      <formula>FIND("Agir",J48)</formula>
    </cfRule>
  </conditionalFormatting>
  <conditionalFormatting sqref="I48:I49">
    <cfRule type="expression" dxfId="345" priority="352">
      <formula>FIND("Réagir",J48)</formula>
    </cfRule>
    <cfRule type="expression" dxfId="344" priority="353">
      <formula>FIND("Agir",J48)</formula>
    </cfRule>
  </conditionalFormatting>
  <conditionalFormatting sqref="I48:I49">
    <cfRule type="expression" dxfId="343" priority="349" stopIfTrue="1">
      <formula>ISTEXT(I48)</formula>
    </cfRule>
    <cfRule type="expression" dxfId="342" priority="350">
      <formula>FIND("Réagir",J48)</formula>
    </cfRule>
    <cfRule type="expression" dxfId="341" priority="351">
      <formula>FIND("Agir",J48)</formula>
    </cfRule>
  </conditionalFormatting>
  <conditionalFormatting sqref="I50">
    <cfRule type="expression" dxfId="340" priority="346">
      <formula>FIND("Réagir",J50)</formula>
    </cfRule>
    <cfRule type="expression" dxfId="339" priority="347">
      <formula>FIND("Agir",J50)</formula>
    </cfRule>
  </conditionalFormatting>
  <conditionalFormatting sqref="I50">
    <cfRule type="expression" dxfId="338" priority="344">
      <formula>FIND("Réagir",J50)</formula>
    </cfRule>
    <cfRule type="expression" dxfId="337" priority="345">
      <formula>FIND("Agir",J50)</formula>
    </cfRule>
  </conditionalFormatting>
  <conditionalFormatting sqref="I50">
    <cfRule type="expression" dxfId="336" priority="341" stopIfTrue="1">
      <formula>ISTEXT(I50)</formula>
    </cfRule>
    <cfRule type="expression" dxfId="335" priority="342">
      <formula>FIND("Réagir",J50)</formula>
    </cfRule>
    <cfRule type="expression" dxfId="334" priority="343">
      <formula>FIND("Agir",J50)</formula>
    </cfRule>
  </conditionalFormatting>
  <conditionalFormatting sqref="I53:I55">
    <cfRule type="expression" dxfId="333" priority="316">
      <formula>FIND("Réagir",J53)</formula>
    </cfRule>
    <cfRule type="expression" dxfId="332" priority="317">
      <formula>FIND("Agir",J53)</formula>
    </cfRule>
  </conditionalFormatting>
  <conditionalFormatting sqref="I53:I55">
    <cfRule type="expression" dxfId="331" priority="314">
      <formula>FIND("Réagir",J53)</formula>
    </cfRule>
    <cfRule type="expression" dxfId="330" priority="315">
      <formula>FIND("Agir",J53)</formula>
    </cfRule>
  </conditionalFormatting>
  <conditionalFormatting sqref="I53:I55">
    <cfRule type="expression" dxfId="329" priority="311" stopIfTrue="1">
      <formula>ISTEXT(I53)</formula>
    </cfRule>
    <cfRule type="expression" dxfId="328" priority="312">
      <formula>FIND("Réagir",J53)</formula>
    </cfRule>
    <cfRule type="expression" dxfId="327" priority="313">
      <formula>FIND("Agir",J53)</formula>
    </cfRule>
  </conditionalFormatting>
  <conditionalFormatting sqref="I56:I57">
    <cfRule type="expression" dxfId="326" priority="176">
      <formula>FIND("Réagir",J56)</formula>
    </cfRule>
    <cfRule type="expression" dxfId="325" priority="177">
      <formula>FIND("Agir",J56)</formula>
    </cfRule>
  </conditionalFormatting>
  <conditionalFormatting sqref="I56:I57">
    <cfRule type="expression" dxfId="324" priority="174">
      <formula>FIND("Réagir",J56)</formula>
    </cfRule>
    <cfRule type="expression" dxfId="323" priority="175">
      <formula>FIND("Agir",J56)</formula>
    </cfRule>
  </conditionalFormatting>
  <conditionalFormatting sqref="I56:I57">
    <cfRule type="expression" dxfId="322" priority="171" stopIfTrue="1">
      <formula>ISTEXT(I56)</formula>
    </cfRule>
    <cfRule type="expression" dxfId="321" priority="172">
      <formula>FIND("Réagir",J56)</formula>
    </cfRule>
    <cfRule type="expression" dxfId="320" priority="173">
      <formula>FIND("Agir",J56)</formula>
    </cfRule>
  </conditionalFormatting>
  <conditionalFormatting sqref="I58">
    <cfRule type="expression" dxfId="319" priority="168">
      <formula>FIND("Réagir",J58)</formula>
    </cfRule>
    <cfRule type="expression" dxfId="318" priority="169">
      <formula>FIND("Agir",J58)</formula>
    </cfRule>
  </conditionalFormatting>
  <conditionalFormatting sqref="I58">
    <cfRule type="expression" dxfId="317" priority="166">
      <formula>FIND("Réagir",J58)</formula>
    </cfRule>
    <cfRule type="expression" dxfId="316" priority="167">
      <formula>FIND("Agir",J58)</formula>
    </cfRule>
  </conditionalFormatting>
  <conditionalFormatting sqref="I58">
    <cfRule type="expression" dxfId="315" priority="163" stopIfTrue="1">
      <formula>ISTEXT(I58)</formula>
    </cfRule>
    <cfRule type="expression" dxfId="314" priority="164">
      <formula>FIND("Réagir",J58)</formula>
    </cfRule>
    <cfRule type="expression" dxfId="313" priority="165">
      <formula>FIND("Agir",J58)</formula>
    </cfRule>
  </conditionalFormatting>
  <conditionalFormatting sqref="I61:I63">
    <cfRule type="expression" dxfId="312" priority="138">
      <formula>FIND("Réagir",J61)</formula>
    </cfRule>
    <cfRule type="expression" dxfId="311" priority="139">
      <formula>FIND("Agir",J61)</formula>
    </cfRule>
  </conditionalFormatting>
  <conditionalFormatting sqref="I61:I63">
    <cfRule type="expression" dxfId="310" priority="136">
      <formula>FIND("Réagir",J61)</formula>
    </cfRule>
    <cfRule type="expression" dxfId="309" priority="137">
      <formula>FIND("Agir",J61)</formula>
    </cfRule>
  </conditionalFormatting>
  <conditionalFormatting sqref="I61:I63">
    <cfRule type="expression" dxfId="308" priority="133" stopIfTrue="1">
      <formula>ISTEXT(I61)</formula>
    </cfRule>
    <cfRule type="expression" dxfId="307" priority="134">
      <formula>FIND("Réagir",J61)</formula>
    </cfRule>
    <cfRule type="expression" dxfId="306" priority="135">
      <formula>FIND("Agir",J61)</formula>
    </cfRule>
  </conditionalFormatting>
  <dataValidations xWindow="483" yWindow="616" count="3">
    <dataValidation type="whole" allowBlank="1" showInputMessage="1" showErrorMessage="1" sqref="K7:M9 K12:M15 K45:M50 K38:M42 K25:M30 K33:M35 K18:M22 K61:M63 K53:M58" xr:uid="{00000000-0002-0000-0400-000000000000}">
      <formula1>1</formula1>
      <formula2>4</formula2>
    </dataValidation>
    <dataValidation type="whole" allowBlank="1" showInputMessage="1" showErrorMessage="1" errorTitle="Évaluation non valide" error="Les valeurs permises de l'évaluation sont de 0 à 100%" promptTitle="Évaluation" prompt="0 à 100%" sqref="G18:G22 G61:G63 G53:G58 G45:G50 G38:G42 G7:G9 G33:G35 G12:G15 G25:G30" xr:uid="{00000000-0002-0000-0400-000001000000}">
      <formula1>0</formula1>
      <formula2>100</formula2>
    </dataValidation>
    <dataValidation type="whole" allowBlank="1" showInputMessage="1" showErrorMessage="1" errorTitle="Pondération invalide" error="Les valeurs permises de la pondération sont 1, 2 ou 3" promptTitle="Pondération" prompt="Entrer 1, 2 ou 3" sqref="E33:E35 E61:E63 E53:E58 E45:E50 E38:E42 E7:E9 E25:E30 E12:E15 E18:E22" xr:uid="{00000000-0002-0000-0400-000002000000}">
      <formula1>1</formula1>
      <formula2>3</formula2>
    </dataValidation>
  </dataValidations>
  <printOptions horizontalCentered="1" verticalCentered="1"/>
  <pageMargins left="0.23622047244094491" right="0.23622047244094491" top="0.51181102362204722" bottom="0.51181102362204722" header="0.23622047244094491" footer="0.23622047244094491"/>
  <pageSetup scale="35" orientation="landscape" horizontalDpi="4294967292" verticalDpi="4294967292" r:id="rId1"/>
  <headerFooter alignWithMargins="0">
    <oddHeader>&amp;L&amp;"Arial,Normal"&amp;12Analyse de développement durable&amp;C&amp;"Arial,Italique"&amp;18Dimension sociale&amp;R&amp;"Arial,Normal"&amp;12&amp;D</oddHeader>
    <oddFooter>&amp;L&amp;"Arial,Normal"&amp;12Référence : Villeneuve, C. et Riffon, O., 2011&amp;C&amp;"Arial,Normal"&amp;12Comment réaliser une analyse de développement durable?&amp;10 &amp;R&amp;"Arial,Normal"&amp;12Département des  sciences fondamentales, UQAC</oddFooter>
  </headerFooter>
  <rowBreaks count="1" manualBreakCount="1">
    <brk id="31" min="1" max="11"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tabColor indexed="42"/>
    <pageSetUpPr fitToPage="1"/>
  </sheetPr>
  <dimension ref="A1:W69"/>
  <sheetViews>
    <sheetView showGridLines="0" zoomScale="70" zoomScaleNormal="70" workbookViewId="0">
      <pane xSplit="4" ySplit="5" topLeftCell="E6" activePane="bottomRight" state="frozen"/>
      <selection pane="topRight" activeCell="E1" sqref="E1"/>
      <selection pane="bottomLeft" activeCell="A6" sqref="A6"/>
      <selection pane="bottomRight" activeCell="E41" sqref="E41"/>
    </sheetView>
  </sheetViews>
  <sheetFormatPr baseColWidth="10" defaultColWidth="10.85546875" defaultRowHeight="14.25" x14ac:dyDescent="0.2"/>
  <cols>
    <col min="1" max="1" width="1.7109375" style="25" customWidth="1"/>
    <col min="2" max="2" width="4.7109375" style="157" customWidth="1"/>
    <col min="3" max="3" width="4.7109375" style="158" customWidth="1"/>
    <col min="4" max="4" width="50.7109375" style="24" customWidth="1"/>
    <col min="5" max="5" width="12.7109375" style="25" customWidth="1"/>
    <col min="6" max="6" width="60.7109375" style="25" customWidth="1"/>
    <col min="7" max="7" width="12.7109375" style="25" customWidth="1"/>
    <col min="8" max="9" width="50.7109375" style="25" customWidth="1"/>
    <col min="10" max="10" width="22.85546875" style="25" customWidth="1"/>
    <col min="11" max="13" width="6.7109375" style="25" customWidth="1"/>
    <col min="14" max="14" width="11.42578125" style="25" customWidth="1"/>
    <col min="15" max="15" width="15.42578125" style="25" customWidth="1"/>
    <col min="16" max="19" width="5.28515625" style="25" hidden="1" customWidth="1"/>
    <col min="20" max="20" width="7" style="25" hidden="1" customWidth="1"/>
    <col min="21" max="21" width="6.140625" style="25" hidden="1" customWidth="1"/>
    <col min="22" max="22" width="8.28515625" style="25" hidden="1" customWidth="1"/>
    <col min="23" max="23" width="10.85546875" style="25" hidden="1" customWidth="1"/>
    <col min="24" max="16384" width="10.85546875" style="25"/>
  </cols>
  <sheetData>
    <row r="1" spans="2:23" ht="9" customHeight="1" thickBot="1" x14ac:dyDescent="0.25"/>
    <row r="2" spans="2:23" ht="30" customHeight="1" thickBot="1" x14ac:dyDescent="0.25">
      <c r="B2" s="486" t="s">
        <v>420</v>
      </c>
      <c r="C2" s="487"/>
      <c r="D2" s="487"/>
      <c r="E2" s="487"/>
      <c r="F2" s="487"/>
      <c r="G2" s="487"/>
      <c r="H2" s="487"/>
      <c r="I2" s="487"/>
      <c r="J2" s="159"/>
      <c r="K2" s="159"/>
      <c r="L2" s="159"/>
      <c r="M2" s="159"/>
      <c r="N2" s="159"/>
      <c r="O2" s="160"/>
      <c r="P2" s="159"/>
      <c r="Q2" s="159"/>
      <c r="R2" s="159"/>
      <c r="S2" s="159"/>
      <c r="T2" s="160"/>
      <c r="U2" s="161"/>
      <c r="V2" s="161"/>
      <c r="W2" s="161"/>
    </row>
    <row r="3" spans="2:23" ht="30" customHeight="1" thickBot="1" x14ac:dyDescent="0.25">
      <c r="B3" s="488"/>
      <c r="C3" s="489"/>
      <c r="D3" s="489"/>
      <c r="E3" s="489"/>
      <c r="F3" s="489"/>
      <c r="G3" s="489"/>
      <c r="H3" s="489"/>
      <c r="I3" s="489"/>
      <c r="J3" s="162"/>
      <c r="K3" s="162"/>
      <c r="L3" s="162"/>
      <c r="M3" s="162"/>
      <c r="N3" s="162"/>
      <c r="O3" s="163"/>
      <c r="P3" s="162"/>
      <c r="Q3" s="162"/>
      <c r="R3" s="162"/>
      <c r="S3" s="162"/>
      <c r="T3" s="163"/>
      <c r="U3" s="161"/>
      <c r="V3" s="161"/>
      <c r="W3" s="161"/>
    </row>
    <row r="4" spans="2:23" ht="21.95" customHeight="1" thickBot="1" x14ac:dyDescent="0.25">
      <c r="B4" s="164"/>
      <c r="C4" s="162"/>
      <c r="D4" s="162"/>
      <c r="E4" s="162"/>
      <c r="F4" s="162"/>
      <c r="G4" s="162"/>
      <c r="H4" s="165"/>
      <c r="I4" s="165"/>
      <c r="J4" s="166"/>
      <c r="K4" s="469" t="s">
        <v>97</v>
      </c>
      <c r="L4" s="470"/>
      <c r="M4" s="470"/>
      <c r="N4" s="470"/>
      <c r="O4" s="471"/>
      <c r="P4" s="162"/>
      <c r="Q4" s="162"/>
      <c r="R4" s="162"/>
      <c r="S4" s="162"/>
      <c r="T4" s="163"/>
      <c r="U4" s="161"/>
      <c r="V4" s="161"/>
      <c r="W4" s="161"/>
    </row>
    <row r="5" spans="2:23" s="33" customFormat="1" ht="84" customHeight="1" thickBot="1" x14ac:dyDescent="0.25">
      <c r="B5" s="483" t="s">
        <v>49</v>
      </c>
      <c r="C5" s="484"/>
      <c r="D5" s="485"/>
      <c r="E5" s="167" t="s">
        <v>71</v>
      </c>
      <c r="F5" s="168" t="s">
        <v>103</v>
      </c>
      <c r="G5" s="169" t="s">
        <v>72</v>
      </c>
      <c r="H5" s="170" t="s">
        <v>417</v>
      </c>
      <c r="I5" s="170" t="s">
        <v>0</v>
      </c>
      <c r="J5" s="170" t="s">
        <v>64</v>
      </c>
      <c r="K5" s="171" t="s">
        <v>77</v>
      </c>
      <c r="L5" s="167" t="s">
        <v>78</v>
      </c>
      <c r="M5" s="167" t="s">
        <v>79</v>
      </c>
      <c r="N5" s="167" t="s">
        <v>96</v>
      </c>
      <c r="O5" s="167" t="s">
        <v>80</v>
      </c>
      <c r="P5" s="172" t="s">
        <v>9</v>
      </c>
      <c r="Q5" s="161" t="s">
        <v>10</v>
      </c>
      <c r="R5" s="161" t="s">
        <v>11</v>
      </c>
      <c r="S5" s="161" t="s">
        <v>12</v>
      </c>
      <c r="T5" s="161" t="s">
        <v>13</v>
      </c>
      <c r="U5" s="161" t="s">
        <v>76</v>
      </c>
      <c r="V5" s="161" t="s">
        <v>81</v>
      </c>
      <c r="W5" s="161" t="s">
        <v>82</v>
      </c>
    </row>
    <row r="6" spans="2:23" s="34" customFormat="1" ht="30" customHeight="1" thickBot="1" x14ac:dyDescent="0.25">
      <c r="B6" s="148">
        <v>1</v>
      </c>
      <c r="C6" s="149" t="s">
        <v>188</v>
      </c>
      <c r="D6" s="149"/>
      <c r="E6" s="390"/>
      <c r="F6" s="390"/>
      <c r="G6" s="390"/>
      <c r="H6" s="390"/>
      <c r="I6" s="390"/>
      <c r="J6" s="391"/>
      <c r="K6" s="419"/>
      <c r="L6" s="420"/>
      <c r="M6" s="420"/>
      <c r="N6" s="420"/>
      <c r="O6" s="421"/>
      <c r="P6" s="419"/>
      <c r="Q6" s="420"/>
      <c r="R6" s="420"/>
      <c r="S6" s="420"/>
      <c r="T6" s="420"/>
      <c r="U6" s="420"/>
      <c r="V6" s="420"/>
      <c r="W6" s="421"/>
    </row>
    <row r="7" spans="2:23" ht="42" customHeight="1" x14ac:dyDescent="0.2">
      <c r="B7" s="434" t="s">
        <v>21</v>
      </c>
      <c r="C7" s="435"/>
      <c r="D7" s="87" t="s">
        <v>189</v>
      </c>
      <c r="E7" s="88"/>
      <c r="F7" s="173"/>
      <c r="G7" s="90"/>
      <c r="H7" s="173"/>
      <c r="I7" s="91"/>
      <c r="J7" s="92" t="str">
        <f t="shared" ref="J7:J12" si="0">IF(U7&lt;101," ",IF(U7&lt;161,"Enjeux long terme",IF(U7&lt;202,"Non prioritaire",IF(U7&lt;222,"Réagir",IF(U7&lt;262,"Agir",IF(U7&lt;303,"Conforter",IF(U7&lt;343,"Réagir",IF(U7&lt;363,"Agir",IF(U7&lt;404,"Conforter")))))))))</f>
        <v xml:space="preserve"> </v>
      </c>
      <c r="K7" s="112"/>
      <c r="L7" s="113"/>
      <c r="M7" s="113"/>
      <c r="N7" s="114" t="e">
        <f>IF(V7&lt;1.5,"Très bien",IF(V7&lt;2.5,"Bien",IF(V7&lt;3.5,"Passable",IF(V7&lt;4.01,"Faible"))))</f>
        <v>#DIV/0!</v>
      </c>
      <c r="O7" s="115" t="e">
        <f>IF(W7&lt;103.4,"Faible",IF(W7&lt;104.4,"Moyennement élevé",IF(W7&lt;105.1,"Élevé",IF(W7&lt;203.4,"Faible",IF(W7&lt;204.4,"Moyennement élevé",IF(W7&lt;205.4,"Élevé",IF(W7&lt;206.1,"Très élevé",IF(W7&lt;304.4,"Faible",IF(W7&lt;305.4,"Moyennement élevé",IF(W7&lt;307.1,"Très élevé"))))))))))</f>
        <v>#DIV/0!</v>
      </c>
      <c r="P7" s="132">
        <f>$E7*G7/100</f>
        <v>0</v>
      </c>
      <c r="Q7" s="133" t="e">
        <f>$E7*#REF!/100</f>
        <v>#REF!</v>
      </c>
      <c r="R7" s="133" t="e">
        <f>$E7*#REF!/100</f>
        <v>#REF!</v>
      </c>
      <c r="S7" s="133" t="e">
        <f>$E7*#REF!/100</f>
        <v>#REF!</v>
      </c>
      <c r="T7" s="133" t="e">
        <f>$E7*#REF!/100</f>
        <v>#REF!</v>
      </c>
      <c r="U7" s="381">
        <f t="shared" ref="U7:U12" si="1">IF(G7="",0,((E7*101)+G7))</f>
        <v>0</v>
      </c>
      <c r="V7" s="381" t="e">
        <f>AVERAGE(K7:M7)</f>
        <v>#DIV/0!</v>
      </c>
      <c r="W7" s="134" t="e">
        <f>(E7*101)+V7</f>
        <v>#DIV/0!</v>
      </c>
    </row>
    <row r="8" spans="2:23" ht="42" customHeight="1" x14ac:dyDescent="0.2">
      <c r="B8" s="430" t="s">
        <v>22</v>
      </c>
      <c r="C8" s="431"/>
      <c r="D8" s="81" t="s">
        <v>190</v>
      </c>
      <c r="E8" s="82"/>
      <c r="F8" s="174"/>
      <c r="G8" s="84"/>
      <c r="H8" s="174"/>
      <c r="I8" s="85"/>
      <c r="J8" s="93" t="str">
        <f t="shared" si="0"/>
        <v xml:space="preserve"> </v>
      </c>
      <c r="K8" s="121"/>
      <c r="L8" s="119"/>
      <c r="M8" s="119"/>
      <c r="N8" s="120" t="e">
        <f>IF(V8&lt;1.5,"Très bien",IF(V8&lt;2.5,"Bien",IF(V8&lt;3.5,"Passable",IF(V8&lt;4.01,"Faible"))))</f>
        <v>#DIV/0!</v>
      </c>
      <c r="O8" s="43" t="e">
        <f>IF(W8&lt;103.4,"Faible",IF(W8&lt;104.4,"Moyennement élevé",IF(W8&lt;105.1,"Élevé",IF(W8&lt;203.4,"Faible",IF(W8&lt;204.4,"Moyennement élevé",IF(W8&lt;205.4,"Élevé",IF(W8&lt;206.1,"Très élevé",IF(W8&lt;304.4,"Faible",IF(W8&lt;305.4,"Moyennement élevé",IF(W8&lt;307.1,"Très élevé"))))))))))</f>
        <v>#DIV/0!</v>
      </c>
      <c r="P8" s="135">
        <f>$E8*G8/100</f>
        <v>0</v>
      </c>
      <c r="Q8" s="54" t="e">
        <f>$E8*#REF!/100</f>
        <v>#REF!</v>
      </c>
      <c r="R8" s="54" t="e">
        <f>$E8*#REF!/100</f>
        <v>#REF!</v>
      </c>
      <c r="S8" s="54" t="e">
        <f>$E8*#REF!/100</f>
        <v>#REF!</v>
      </c>
      <c r="T8" s="54" t="e">
        <f>$E8*#REF!/100</f>
        <v>#REF!</v>
      </c>
      <c r="U8" s="382">
        <f t="shared" si="1"/>
        <v>0</v>
      </c>
      <c r="V8" s="382" t="e">
        <f>AVERAGE(K8:M8)</f>
        <v>#DIV/0!</v>
      </c>
      <c r="W8" s="136" t="e">
        <f>(E8*101)+V8</f>
        <v>#DIV/0!</v>
      </c>
    </row>
    <row r="9" spans="2:23" ht="42" customHeight="1" x14ac:dyDescent="0.2">
      <c r="B9" s="430" t="s">
        <v>23</v>
      </c>
      <c r="C9" s="431"/>
      <c r="D9" s="81" t="s">
        <v>191</v>
      </c>
      <c r="E9" s="82"/>
      <c r="F9" s="174"/>
      <c r="G9" s="84"/>
      <c r="H9" s="174"/>
      <c r="I9" s="85"/>
      <c r="J9" s="93" t="str">
        <f t="shared" si="0"/>
        <v xml:space="preserve"> </v>
      </c>
      <c r="K9" s="121"/>
      <c r="L9" s="119"/>
      <c r="M9" s="119"/>
      <c r="N9" s="120" t="e">
        <f>IF(V9&lt;1.5,"Très bien",IF(V9&lt;2.5,"Bien",IF(V9&lt;3.5,"Passable",IF(V9&lt;4.01,"Faible"))))</f>
        <v>#DIV/0!</v>
      </c>
      <c r="O9" s="43" t="e">
        <f>IF(W9&lt;103.4,"Faible",IF(W9&lt;104.4,"Moyennement élevé",IF(W9&lt;105.1,"Élevé",IF(W9&lt;203.4,"Faible",IF(W9&lt;204.4,"Moyennement élevé",IF(W9&lt;205.4,"Élevé",IF(W9&lt;206.1,"Très élevé",IF(W9&lt;304.4,"Faible",IF(W9&lt;305.4,"Moyennement élevé",IF(W9&lt;307.1,"Très élevé"))))))))))</f>
        <v>#DIV/0!</v>
      </c>
      <c r="P9" s="135">
        <f>$E9*G9/100</f>
        <v>0</v>
      </c>
      <c r="Q9" s="54" t="e">
        <f>$E9*#REF!/100</f>
        <v>#REF!</v>
      </c>
      <c r="R9" s="54" t="e">
        <f>$E9*#REF!/100</f>
        <v>#REF!</v>
      </c>
      <c r="S9" s="54" t="e">
        <f>$E9*#REF!/100</f>
        <v>#REF!</v>
      </c>
      <c r="T9" s="54" t="e">
        <f>$E9*#REF!/100</f>
        <v>#REF!</v>
      </c>
      <c r="U9" s="382">
        <f t="shared" si="1"/>
        <v>0</v>
      </c>
      <c r="V9" s="382" t="e">
        <f>AVERAGE(K9:M9)</f>
        <v>#DIV/0!</v>
      </c>
      <c r="W9" s="136" t="e">
        <f>(E9*101)+V9</f>
        <v>#DIV/0!</v>
      </c>
    </row>
    <row r="10" spans="2:23" ht="42" customHeight="1" x14ac:dyDescent="0.2">
      <c r="B10" s="430" t="s">
        <v>39</v>
      </c>
      <c r="C10" s="431"/>
      <c r="D10" s="81" t="s">
        <v>192</v>
      </c>
      <c r="E10" s="82"/>
      <c r="F10" s="174"/>
      <c r="G10" s="84"/>
      <c r="H10" s="174"/>
      <c r="I10" s="85"/>
      <c r="J10" s="93" t="str">
        <f t="shared" si="0"/>
        <v xml:space="preserve"> </v>
      </c>
      <c r="K10" s="121"/>
      <c r="L10" s="119"/>
      <c r="M10" s="119"/>
      <c r="N10" s="120" t="e">
        <f t="shared" ref="N10:N12" si="2">IF(V10&lt;1.5,"Très bien",IF(V10&lt;2.5,"Bien",IF(V10&lt;3.5,"Passable",IF(V10&lt;4.01,"Faible"))))</f>
        <v>#DIV/0!</v>
      </c>
      <c r="O10" s="43" t="e">
        <f t="shared" ref="O10:O12" si="3">IF(W10&lt;103.4,"Faible",IF(W10&lt;104.4,"Moyennement élevé",IF(W10&lt;105.1,"Élevé",IF(W10&lt;203.4,"Faible",IF(W10&lt;204.4,"Moyennement élevé",IF(W10&lt;205.4,"Élevé",IF(W10&lt;206.1,"Très élevé",IF(W10&lt;304.4,"Faible",IF(W10&lt;305.4,"Moyennement élevé",IF(W10&lt;307.1,"Très élevé"))))))))))</f>
        <v>#DIV/0!</v>
      </c>
      <c r="P10" s="135">
        <f t="shared" ref="P10:P12" si="4">$E10*G10/100</f>
        <v>0</v>
      </c>
      <c r="Q10" s="54" t="e">
        <f>$E10*#REF!/100</f>
        <v>#REF!</v>
      </c>
      <c r="R10" s="54" t="e">
        <f>$E10*#REF!/100</f>
        <v>#REF!</v>
      </c>
      <c r="S10" s="54" t="e">
        <f>$E10*#REF!/100</f>
        <v>#REF!</v>
      </c>
      <c r="T10" s="54" t="e">
        <f>$E10*#REF!/100</f>
        <v>#REF!</v>
      </c>
      <c r="U10" s="382">
        <f t="shared" si="1"/>
        <v>0</v>
      </c>
      <c r="V10" s="382" t="e">
        <f t="shared" ref="V10:V12" si="5">AVERAGE(K10:M10)</f>
        <v>#DIV/0!</v>
      </c>
      <c r="W10" s="136" t="e">
        <f t="shared" ref="W10:W12" si="6">(E10*101)+V10</f>
        <v>#DIV/0!</v>
      </c>
    </row>
    <row r="11" spans="2:23" ht="42" customHeight="1" x14ac:dyDescent="0.2">
      <c r="B11" s="430" t="s">
        <v>86</v>
      </c>
      <c r="C11" s="431"/>
      <c r="D11" s="81" t="s">
        <v>193</v>
      </c>
      <c r="E11" s="82"/>
      <c r="F11" s="174"/>
      <c r="G11" s="84"/>
      <c r="H11" s="174"/>
      <c r="I11" s="85"/>
      <c r="J11" s="93" t="str">
        <f t="shared" si="0"/>
        <v xml:space="preserve"> </v>
      </c>
      <c r="K11" s="121"/>
      <c r="L11" s="119"/>
      <c r="M11" s="119"/>
      <c r="N11" s="120" t="e">
        <f t="shared" si="2"/>
        <v>#DIV/0!</v>
      </c>
      <c r="O11" s="43" t="e">
        <f t="shared" si="3"/>
        <v>#DIV/0!</v>
      </c>
      <c r="P11" s="135">
        <f t="shared" si="4"/>
        <v>0</v>
      </c>
      <c r="Q11" s="54" t="e">
        <f>$E11*#REF!/100</f>
        <v>#REF!</v>
      </c>
      <c r="R11" s="54" t="e">
        <f>$E11*#REF!/100</f>
        <v>#REF!</v>
      </c>
      <c r="S11" s="54" t="e">
        <f>$E11*#REF!/100</f>
        <v>#REF!</v>
      </c>
      <c r="T11" s="54" t="e">
        <f>$E11*#REF!/100</f>
        <v>#REF!</v>
      </c>
      <c r="U11" s="382">
        <f t="shared" si="1"/>
        <v>0</v>
      </c>
      <c r="V11" s="382" t="e">
        <f t="shared" si="5"/>
        <v>#DIV/0!</v>
      </c>
      <c r="W11" s="136" t="e">
        <f t="shared" si="6"/>
        <v>#DIV/0!</v>
      </c>
    </row>
    <row r="12" spans="2:23" ht="42" customHeight="1" thickBot="1" x14ac:dyDescent="0.25">
      <c r="B12" s="432" t="s">
        <v>107</v>
      </c>
      <c r="C12" s="433"/>
      <c r="D12" s="94" t="s">
        <v>194</v>
      </c>
      <c r="E12" s="95"/>
      <c r="F12" s="175"/>
      <c r="G12" s="97"/>
      <c r="H12" s="175"/>
      <c r="I12" s="98"/>
      <c r="J12" s="93" t="str">
        <f t="shared" si="0"/>
        <v xml:space="preserve"> </v>
      </c>
      <c r="K12" s="122"/>
      <c r="L12" s="123"/>
      <c r="M12" s="123"/>
      <c r="N12" s="124" t="e">
        <f t="shared" si="2"/>
        <v>#DIV/0!</v>
      </c>
      <c r="O12" s="51" t="e">
        <f t="shared" si="3"/>
        <v>#DIV/0!</v>
      </c>
      <c r="P12" s="137">
        <f t="shared" si="4"/>
        <v>0</v>
      </c>
      <c r="Q12" s="138" t="e">
        <f>$E12*#REF!/100</f>
        <v>#REF!</v>
      </c>
      <c r="R12" s="138" t="e">
        <f>$E12*#REF!/100</f>
        <v>#REF!</v>
      </c>
      <c r="S12" s="138" t="e">
        <f>$E12*#REF!/100</f>
        <v>#REF!</v>
      </c>
      <c r="T12" s="138" t="e">
        <f>$E12*#REF!/100</f>
        <v>#REF!</v>
      </c>
      <c r="U12" s="383">
        <f t="shared" si="1"/>
        <v>0</v>
      </c>
      <c r="V12" s="383" t="e">
        <f t="shared" si="5"/>
        <v>#DIV/0!</v>
      </c>
      <c r="W12" s="139" t="e">
        <f t="shared" si="6"/>
        <v>#DIV/0!</v>
      </c>
    </row>
    <row r="13" spans="2:23" s="34" customFormat="1" ht="30" customHeight="1" thickBot="1" x14ac:dyDescent="0.25">
      <c r="B13" s="71"/>
      <c r="C13" s="72"/>
      <c r="D13" s="73" t="s">
        <v>333</v>
      </c>
      <c r="E13" s="76">
        <f>IF(SUM(E7:E12)=0,0,(AVERAGE(E7:E12)))</f>
        <v>0</v>
      </c>
      <c r="F13" s="397" t="s">
        <v>334</v>
      </c>
      <c r="G13" s="77">
        <f>IF($E13="",0,(IF($E13&lt;&gt;0,SUM(P7:P12)/SUM(E7:E12),0)))</f>
        <v>0</v>
      </c>
      <c r="H13" s="404"/>
      <c r="I13" s="405"/>
      <c r="J13" s="406"/>
      <c r="K13" s="474"/>
      <c r="L13" s="474"/>
      <c r="M13" s="474"/>
      <c r="N13" s="474"/>
      <c r="O13" s="475"/>
      <c r="P13" s="480"/>
      <c r="Q13" s="481"/>
      <c r="R13" s="481"/>
      <c r="S13" s="481"/>
      <c r="T13" s="481"/>
      <c r="U13" s="481"/>
      <c r="V13" s="481"/>
      <c r="W13" s="482"/>
    </row>
    <row r="14" spans="2:23" s="34" customFormat="1" ht="30" customHeight="1" thickBot="1" x14ac:dyDescent="0.25">
      <c r="B14" s="155">
        <v>2</v>
      </c>
      <c r="C14" s="156" t="s">
        <v>62</v>
      </c>
      <c r="D14" s="156"/>
      <c r="E14" s="72"/>
      <c r="F14" s="72"/>
      <c r="G14" s="72"/>
      <c r="H14" s="72"/>
      <c r="I14" s="72"/>
      <c r="J14" s="407"/>
      <c r="K14" s="419"/>
      <c r="L14" s="420"/>
      <c r="M14" s="420"/>
      <c r="N14" s="420"/>
      <c r="O14" s="421"/>
      <c r="P14" s="480"/>
      <c r="Q14" s="481"/>
      <c r="R14" s="481"/>
      <c r="S14" s="481"/>
      <c r="T14" s="481"/>
      <c r="U14" s="481"/>
      <c r="V14" s="481"/>
      <c r="W14" s="482"/>
    </row>
    <row r="15" spans="2:23" ht="42" customHeight="1" x14ac:dyDescent="0.2">
      <c r="B15" s="434" t="s">
        <v>24</v>
      </c>
      <c r="C15" s="435"/>
      <c r="D15" s="87" t="s">
        <v>195</v>
      </c>
      <c r="E15" s="88"/>
      <c r="F15" s="173"/>
      <c r="G15" s="90"/>
      <c r="H15" s="173"/>
      <c r="I15" s="91"/>
      <c r="J15" s="92" t="str">
        <f>IF(U15&lt;101," ",IF(U15&lt;161,"Enjeux long terme",IF(U15&lt;202,"Non prioritaire",IF(U15&lt;222,"Réagir",IF(U15&lt;262,"Agir",IF(U15&lt;303,"Conforter",IF(U15&lt;343,"Réagir",IF(U15&lt;363,"Agir",IF(U15&lt;404,"Conforter")))))))))</f>
        <v xml:space="preserve"> </v>
      </c>
      <c r="K15" s="112"/>
      <c r="L15" s="113"/>
      <c r="M15" s="113"/>
      <c r="N15" s="114" t="e">
        <f>IF(V15&lt;1.5,"Très bien",IF(V15&lt;2.5,"Bien",IF(V15&lt;3.5,"Passable",IF(V15&lt;4.01,"Faible"))))</f>
        <v>#DIV/0!</v>
      </c>
      <c r="O15" s="115" t="e">
        <f>IF(W15&lt;103.4,"Faible",IF(W15&lt;104.4,"Moyennement élevé",IF(W15&lt;105.1,"Élevé",IF(W15&lt;203.4,"Faible",IF(W15&lt;204.4,"Moyennement élevé",IF(W15&lt;205.4,"Élevé",IF(W15&lt;206.1,"Très élevé",IF(W15&lt;304.4,"Faible",IF(W15&lt;305.4,"Moyennement élevé",IF(W15&lt;307.1,"Très élevé"))))))))))</f>
        <v>#DIV/0!</v>
      </c>
      <c r="P15" s="40">
        <f>$E15*G15/100</f>
        <v>0</v>
      </c>
      <c r="Q15" s="41" t="e">
        <f>$E15*#REF!/100</f>
        <v>#REF!</v>
      </c>
      <c r="R15" s="41" t="e">
        <f>$E15*#REF!/100</f>
        <v>#REF!</v>
      </c>
      <c r="S15" s="41" t="e">
        <f>$E15*#REF!/100</f>
        <v>#REF!</v>
      </c>
      <c r="T15" s="42" t="e">
        <f>$E15*#REF!/100</f>
        <v>#REF!</v>
      </c>
      <c r="U15" s="176">
        <f>IF(G15="",0,((E15*101)+G15))</f>
        <v>0</v>
      </c>
      <c r="V15" s="176" t="e">
        <f>AVERAGE(K15:M15)</f>
        <v>#DIV/0!</v>
      </c>
      <c r="W15" s="176" t="e">
        <f>(E15*101)+V15</f>
        <v>#DIV/0!</v>
      </c>
    </row>
    <row r="16" spans="2:23" ht="42" customHeight="1" x14ac:dyDescent="0.2">
      <c r="B16" s="430" t="s">
        <v>25</v>
      </c>
      <c r="C16" s="431"/>
      <c r="D16" s="81" t="s">
        <v>196</v>
      </c>
      <c r="E16" s="82"/>
      <c r="F16" s="174"/>
      <c r="G16" s="84"/>
      <c r="H16" s="174"/>
      <c r="I16" s="85"/>
      <c r="J16" s="93" t="str">
        <f>IF(U16&lt;101," ",IF(U16&lt;161,"Enjeux long terme",IF(U16&lt;202,"Non prioritaire",IF(U16&lt;222,"Réagir",IF(U16&lt;262,"Agir",IF(U16&lt;303,"Conforter",IF(U16&lt;343,"Réagir",IF(U16&lt;363,"Agir",IF(U16&lt;404,"Conforter")))))))))</f>
        <v xml:space="preserve"> </v>
      </c>
      <c r="K16" s="121"/>
      <c r="L16" s="119"/>
      <c r="M16" s="119"/>
      <c r="N16" s="120" t="e">
        <f>IF(V16&lt;1.5,"Très bien",IF(V16&lt;2.5,"Bien",IF(V16&lt;3.5,"Passable",IF(V16&lt;4.01,"Faible"))))</f>
        <v>#DIV/0!</v>
      </c>
      <c r="O16" s="43" t="e">
        <f>IF(W16&lt;103.4,"Faible",IF(W16&lt;104.4,"Moyennement élevé",IF(W16&lt;105.1,"Élevé",IF(W16&lt;203.4,"Faible",IF(W16&lt;204.4,"Moyennement élevé",IF(W16&lt;205.4,"Élevé",IF(W16&lt;206.1,"Très élevé",IF(W16&lt;304.4,"Faible",IF(W16&lt;305.4,"Moyennement élevé",IF(W16&lt;307.1,"Très élevé"))))))))))</f>
        <v>#DIV/0!</v>
      </c>
      <c r="P16" s="384">
        <f>$E16*G16/100</f>
        <v>0</v>
      </c>
      <c r="Q16" s="54" t="e">
        <f>$E16*#REF!/100</f>
        <v>#REF!</v>
      </c>
      <c r="R16" s="54" t="e">
        <f>$E16*#REF!/100</f>
        <v>#REF!</v>
      </c>
      <c r="S16" s="54" t="e">
        <f>$E16*#REF!/100</f>
        <v>#REF!</v>
      </c>
      <c r="T16" s="55" t="e">
        <f>$E16*#REF!/100</f>
        <v>#REF!</v>
      </c>
      <c r="U16" s="382">
        <f>IF(G16="",0,((E16*101)+G16))</f>
        <v>0</v>
      </c>
      <c r="V16" s="382" t="e">
        <f>AVERAGE(K16:M16)</f>
        <v>#DIV/0!</v>
      </c>
      <c r="W16" s="382" t="e">
        <f>(E16*101)+V16</f>
        <v>#DIV/0!</v>
      </c>
    </row>
    <row r="17" spans="2:23" ht="42" customHeight="1" thickBot="1" x14ac:dyDescent="0.25">
      <c r="B17" s="432" t="s">
        <v>26</v>
      </c>
      <c r="C17" s="433"/>
      <c r="D17" s="94" t="s">
        <v>7</v>
      </c>
      <c r="E17" s="95"/>
      <c r="F17" s="175"/>
      <c r="G17" s="97"/>
      <c r="H17" s="175"/>
      <c r="I17" s="98"/>
      <c r="J17" s="93" t="str">
        <f>IF(U17&lt;101," ",IF(U17&lt;161,"Enjeux long terme",IF(U17&lt;202,"Non prioritaire",IF(U17&lt;222,"Réagir",IF(U17&lt;262,"Agir",IF(U17&lt;303,"Conforter",IF(U17&lt;343,"Réagir",IF(U17&lt;363,"Agir",IF(U17&lt;404,"Conforter")))))))))</f>
        <v xml:space="preserve"> </v>
      </c>
      <c r="K17" s="122"/>
      <c r="L17" s="123"/>
      <c r="M17" s="123"/>
      <c r="N17" s="124" t="e">
        <f>IF(V17&lt;1.5,"Très bien",IF(V17&lt;2.5,"Bien",IF(V17&lt;3.5,"Passable",IF(V17&lt;4.01,"Faible"))))</f>
        <v>#DIV/0!</v>
      </c>
      <c r="O17" s="51" t="e">
        <f>IF(W17&lt;103.4,"Faible",IF(W17&lt;104.4,"Moyennement élevé",IF(W17&lt;105.1,"Élevé",IF(W17&lt;203.4,"Faible",IF(W17&lt;204.4,"Moyennement élevé",IF(W17&lt;205.4,"Élevé",IF(W17&lt;206.1,"Très élevé",IF(W17&lt;304.4,"Faible",IF(W17&lt;305.4,"Moyennement élevé",IF(W17&lt;307.1,"Très élevé"))))))))))</f>
        <v>#DIV/0!</v>
      </c>
      <c r="P17" s="384">
        <f>$E17*G17/100</f>
        <v>0</v>
      </c>
      <c r="Q17" s="54" t="e">
        <f>$E17*#REF!/100</f>
        <v>#REF!</v>
      </c>
      <c r="R17" s="54" t="e">
        <f>$E17*#REF!/100</f>
        <v>#REF!</v>
      </c>
      <c r="S17" s="54" t="e">
        <f>$E17*#REF!/100</f>
        <v>#REF!</v>
      </c>
      <c r="T17" s="55" t="e">
        <f>$E17*#REF!/100</f>
        <v>#REF!</v>
      </c>
      <c r="U17" s="382">
        <f>IF(G17="",0,((E17*101)+G17))</f>
        <v>0</v>
      </c>
      <c r="V17" s="382" t="e">
        <f>AVERAGE(K17:M17)</f>
        <v>#DIV/0!</v>
      </c>
      <c r="W17" s="382" t="e">
        <f>(E17*101)+V17</f>
        <v>#DIV/0!</v>
      </c>
    </row>
    <row r="18" spans="2:23" s="34" customFormat="1" ht="30" customHeight="1" thickBot="1" x14ac:dyDescent="0.25">
      <c r="B18" s="71"/>
      <c r="C18" s="72"/>
      <c r="D18" s="73" t="s">
        <v>331</v>
      </c>
      <c r="E18" s="76">
        <f>IF(SUM(E15:E17)=0,0,(AVERAGE(E15:E17)))</f>
        <v>0</v>
      </c>
      <c r="F18" s="397" t="s">
        <v>332</v>
      </c>
      <c r="G18" s="74">
        <f>IF($E18="",0,(IF($E18&lt;&gt;0,SUM(P15:P17)/SUM(E15:E17),0)))</f>
        <v>0</v>
      </c>
      <c r="H18" s="405"/>
      <c r="I18" s="405"/>
      <c r="J18" s="406"/>
      <c r="K18" s="476"/>
      <c r="L18" s="476"/>
      <c r="M18" s="476"/>
      <c r="N18" s="476"/>
      <c r="O18" s="477"/>
      <c r="P18" s="480"/>
      <c r="Q18" s="481"/>
      <c r="R18" s="481"/>
      <c r="S18" s="481"/>
      <c r="T18" s="481"/>
      <c r="U18" s="481"/>
      <c r="V18" s="481"/>
      <c r="W18" s="482"/>
    </row>
    <row r="19" spans="2:23" s="34" customFormat="1" ht="30" customHeight="1" thickBot="1" x14ac:dyDescent="0.25">
      <c r="B19" s="155">
        <v>3</v>
      </c>
      <c r="C19" s="156" t="s">
        <v>197</v>
      </c>
      <c r="D19" s="156"/>
      <c r="E19" s="72"/>
      <c r="F19" s="72"/>
      <c r="G19" s="72"/>
      <c r="H19" s="72"/>
      <c r="I19" s="72"/>
      <c r="J19" s="407"/>
      <c r="K19" s="419"/>
      <c r="L19" s="420"/>
      <c r="M19" s="420"/>
      <c r="N19" s="420"/>
      <c r="O19" s="421"/>
      <c r="P19" s="480"/>
      <c r="Q19" s="481"/>
      <c r="R19" s="481"/>
      <c r="S19" s="481"/>
      <c r="T19" s="481"/>
      <c r="U19" s="481"/>
      <c r="V19" s="481"/>
      <c r="W19" s="482"/>
    </row>
    <row r="20" spans="2:23" ht="42" customHeight="1" x14ac:dyDescent="0.2">
      <c r="B20" s="434" t="s">
        <v>29</v>
      </c>
      <c r="C20" s="435"/>
      <c r="D20" s="87" t="s">
        <v>198</v>
      </c>
      <c r="E20" s="88"/>
      <c r="F20" s="173"/>
      <c r="G20" s="90"/>
      <c r="H20" s="173"/>
      <c r="I20" s="91"/>
      <c r="J20" s="92" t="str">
        <f>IF(U20&lt;101," ",IF(U20&lt;161,"Enjeux long terme",IF(U20&lt;202,"Non prioritaire",IF(U20&lt;222,"Réagir",IF(U20&lt;262,"Agir",IF(U20&lt;303,"Conforter",IF(U20&lt;343,"Réagir",IF(U20&lt;363,"Agir",IF(U20&lt;404,"Conforter")))))))))</f>
        <v xml:space="preserve"> </v>
      </c>
      <c r="K20" s="112"/>
      <c r="L20" s="113"/>
      <c r="M20" s="113"/>
      <c r="N20" s="114" t="e">
        <f>IF(V20&lt;1.5,"Très bien",IF(V20&lt;2.5,"Bien",IF(V20&lt;3.5,"Passable",IF(V20&lt;4.01,"Faible"))))</f>
        <v>#DIV/0!</v>
      </c>
      <c r="O20" s="115" t="e">
        <f>IF(W20&lt;103.4,"Faible",IF(W20&lt;104.4,"Moyennement élevé",IF(W20&lt;105.1,"Élevé",IF(W20&lt;203.4,"Faible",IF(W20&lt;204.4,"Moyennement élevé",IF(W20&lt;205.4,"Élevé",IF(W20&lt;206.1,"Très élevé",IF(W20&lt;304.4,"Faible",IF(W20&lt;305.4,"Moyennement élevé",IF(W20&lt;307.1,"Très élevé"))))))))))</f>
        <v>#DIV/0!</v>
      </c>
      <c r="P20" s="384">
        <f>$E20*G20/100</f>
        <v>0</v>
      </c>
      <c r="Q20" s="54" t="e">
        <f>$E20*#REF!/100</f>
        <v>#REF!</v>
      </c>
      <c r="R20" s="54" t="e">
        <f>$E20*#REF!/100</f>
        <v>#REF!</v>
      </c>
      <c r="S20" s="54" t="e">
        <f>$E20*#REF!/100</f>
        <v>#REF!</v>
      </c>
      <c r="T20" s="55" t="e">
        <f>$E20*#REF!/100</f>
        <v>#REF!</v>
      </c>
      <c r="U20" s="382">
        <f>IF(G20="",0,((E20*101)+G20))</f>
        <v>0</v>
      </c>
      <c r="V20" s="382" t="e">
        <f>AVERAGE(K20:M20)</f>
        <v>#DIV/0!</v>
      </c>
      <c r="W20" s="382" t="e">
        <f>(E20*101)+V20</f>
        <v>#DIV/0!</v>
      </c>
    </row>
    <row r="21" spans="2:23" ht="42" customHeight="1" x14ac:dyDescent="0.2">
      <c r="B21" s="430" t="s">
        <v>30</v>
      </c>
      <c r="C21" s="431"/>
      <c r="D21" s="81" t="s">
        <v>199</v>
      </c>
      <c r="E21" s="82"/>
      <c r="F21" s="174"/>
      <c r="G21" s="84"/>
      <c r="H21" s="174"/>
      <c r="I21" s="85"/>
      <c r="J21" s="93" t="str">
        <f>IF(U21&lt;101," ",IF(U21&lt;161,"Enjeux long terme",IF(U21&lt;202,"Non prioritaire",IF(U21&lt;222,"Réagir",IF(U21&lt;262,"Agir",IF(U21&lt;303,"Conforter",IF(U21&lt;343,"Réagir",IF(U21&lt;363,"Agir",IF(U21&lt;404,"Conforter")))))))))</f>
        <v xml:space="preserve"> </v>
      </c>
      <c r="K21" s="121"/>
      <c r="L21" s="119"/>
      <c r="M21" s="119"/>
      <c r="N21" s="120" t="e">
        <f>IF(V21&lt;1.5,"Très bien",IF(V21&lt;2.5,"Bien",IF(V21&lt;3.5,"Passable",IF(V21&lt;4.01,"Faible"))))</f>
        <v>#DIV/0!</v>
      </c>
      <c r="O21" s="43" t="e">
        <f>IF(W21&lt;103.4,"Faible",IF(W21&lt;104.4,"Moyennement élevé",IF(W21&lt;105.1,"Élevé",IF(W21&lt;203.4,"Faible",IF(W21&lt;204.4,"Moyennement élevé",IF(W21&lt;205.4,"Élevé",IF(W21&lt;206.1,"Très élevé",IF(W21&lt;304.4,"Faible",IF(W21&lt;305.4,"Moyennement élevé",IF(W21&lt;307.1,"Très élevé"))))))))))</f>
        <v>#DIV/0!</v>
      </c>
      <c r="P21" s="384">
        <f>$E21*G21/100</f>
        <v>0</v>
      </c>
      <c r="Q21" s="54" t="e">
        <f>$E21*#REF!/100</f>
        <v>#REF!</v>
      </c>
      <c r="R21" s="54" t="e">
        <f>$E21*#REF!/100</f>
        <v>#REF!</v>
      </c>
      <c r="S21" s="54" t="e">
        <f>$E21*#REF!/100</f>
        <v>#REF!</v>
      </c>
      <c r="T21" s="55" t="e">
        <f>$E21*#REF!/100</f>
        <v>#REF!</v>
      </c>
      <c r="U21" s="382">
        <f>IF(G21="",0,((E21*101)+G21))</f>
        <v>0</v>
      </c>
      <c r="V21" s="382" t="e">
        <f>AVERAGE(K21:M21)</f>
        <v>#DIV/0!</v>
      </c>
      <c r="W21" s="382" t="e">
        <f>(E21*101)+V21</f>
        <v>#DIV/0!</v>
      </c>
    </row>
    <row r="22" spans="2:23" ht="42" customHeight="1" x14ac:dyDescent="0.2">
      <c r="B22" s="430" t="s">
        <v>31</v>
      </c>
      <c r="C22" s="431"/>
      <c r="D22" s="81" t="s">
        <v>4</v>
      </c>
      <c r="E22" s="82"/>
      <c r="F22" s="174"/>
      <c r="G22" s="84"/>
      <c r="H22" s="174"/>
      <c r="I22" s="85"/>
      <c r="J22" s="93" t="str">
        <f>IF(U22&lt;101," ",IF(U22&lt;161,"Enjeux long terme",IF(U22&lt;202,"Non prioritaire",IF(U22&lt;222,"Réagir",IF(U22&lt;262,"Agir",IF(U22&lt;303,"Conforter",IF(U22&lt;343,"Réagir",IF(U22&lt;363,"Agir",IF(U22&lt;404,"Conforter")))))))))</f>
        <v xml:space="preserve"> </v>
      </c>
      <c r="K22" s="121"/>
      <c r="L22" s="119"/>
      <c r="M22" s="119"/>
      <c r="N22" s="120" t="e">
        <f t="shared" ref="N22:N24" si="7">IF(V22&lt;1.5,"Très bien",IF(V22&lt;2.5,"Bien",IF(V22&lt;3.5,"Passable",IF(V22&lt;4.01,"Faible"))))</f>
        <v>#DIV/0!</v>
      </c>
      <c r="O22" s="43" t="e">
        <f t="shared" ref="O22:O24" si="8">IF(W22&lt;103.4,"Faible",IF(W22&lt;104.4,"Moyennement élevé",IF(W22&lt;105.1,"Élevé",IF(W22&lt;203.4,"Faible",IF(W22&lt;204.4,"Moyennement élevé",IF(W22&lt;205.4,"Élevé",IF(W22&lt;206.1,"Très élevé",IF(W22&lt;304.4,"Faible",IF(W22&lt;305.4,"Moyennement élevé",IF(W22&lt;307.1,"Très élevé"))))))))))</f>
        <v>#DIV/0!</v>
      </c>
      <c r="P22" s="384">
        <f t="shared" ref="P22:P24" si="9">$E22*G22/100</f>
        <v>0</v>
      </c>
      <c r="Q22" s="54" t="e">
        <f>$E22*#REF!/100</f>
        <v>#REF!</v>
      </c>
      <c r="R22" s="54" t="e">
        <f>$E22*#REF!/100</f>
        <v>#REF!</v>
      </c>
      <c r="S22" s="54" t="e">
        <f>$E22*#REF!/100</f>
        <v>#REF!</v>
      </c>
      <c r="T22" s="55" t="e">
        <f>$E22*#REF!/100</f>
        <v>#REF!</v>
      </c>
      <c r="U22" s="382">
        <f>IF(G22="",0,((E22*101)+G22))</f>
        <v>0</v>
      </c>
      <c r="V22" s="382" t="e">
        <f t="shared" ref="V22:V24" si="10">AVERAGE(K22:M22)</f>
        <v>#DIV/0!</v>
      </c>
      <c r="W22" s="382" t="e">
        <f t="shared" ref="W22:W24" si="11">(E22*101)+V22</f>
        <v>#DIV/0!</v>
      </c>
    </row>
    <row r="23" spans="2:23" ht="42" customHeight="1" x14ac:dyDescent="0.2">
      <c r="B23" s="430" t="s">
        <v>41</v>
      </c>
      <c r="C23" s="431"/>
      <c r="D23" s="81" t="s">
        <v>200</v>
      </c>
      <c r="E23" s="82"/>
      <c r="F23" s="174"/>
      <c r="G23" s="84"/>
      <c r="H23" s="174"/>
      <c r="I23" s="85"/>
      <c r="J23" s="93" t="str">
        <f>IF(U23&lt;101," ",IF(U23&lt;161,"Enjeux long terme",IF(U23&lt;202,"Non prioritaire",IF(U23&lt;222,"Réagir",IF(U23&lt;262,"Agir",IF(U23&lt;303,"Conforter",IF(U23&lt;343,"Réagir",IF(U23&lt;363,"Agir",IF(U23&lt;404,"Conforter")))))))))</f>
        <v xml:space="preserve"> </v>
      </c>
      <c r="K23" s="121"/>
      <c r="L23" s="119"/>
      <c r="M23" s="119"/>
      <c r="N23" s="120" t="e">
        <f t="shared" si="7"/>
        <v>#DIV/0!</v>
      </c>
      <c r="O23" s="43" t="e">
        <f t="shared" si="8"/>
        <v>#DIV/0!</v>
      </c>
      <c r="P23" s="384">
        <f t="shared" si="9"/>
        <v>0</v>
      </c>
      <c r="Q23" s="54" t="e">
        <f>$E23*#REF!/100</f>
        <v>#REF!</v>
      </c>
      <c r="R23" s="54" t="e">
        <f>$E23*#REF!/100</f>
        <v>#REF!</v>
      </c>
      <c r="S23" s="54" t="e">
        <f>$E23*#REF!/100</f>
        <v>#REF!</v>
      </c>
      <c r="T23" s="55" t="e">
        <f>$E23*#REF!/100</f>
        <v>#REF!</v>
      </c>
      <c r="U23" s="382">
        <f>IF(G23="",0,((E23*101)+G23))</f>
        <v>0</v>
      </c>
      <c r="V23" s="382" t="e">
        <f t="shared" si="10"/>
        <v>#DIV/0!</v>
      </c>
      <c r="W23" s="382" t="e">
        <f t="shared" si="11"/>
        <v>#DIV/0!</v>
      </c>
    </row>
    <row r="24" spans="2:23" ht="42" customHeight="1" thickBot="1" x14ac:dyDescent="0.25">
      <c r="B24" s="432" t="s">
        <v>137</v>
      </c>
      <c r="C24" s="433"/>
      <c r="D24" s="94" t="s">
        <v>201</v>
      </c>
      <c r="E24" s="95"/>
      <c r="F24" s="175"/>
      <c r="G24" s="97"/>
      <c r="H24" s="175"/>
      <c r="I24" s="98"/>
      <c r="J24" s="93" t="str">
        <f>IF(U24&lt;101," ",IF(U24&lt;161,"Enjeux long terme",IF(U24&lt;202,"Non prioritaire",IF(U24&lt;222,"Réagir",IF(U24&lt;262,"Agir",IF(U24&lt;303,"Conforter",IF(U24&lt;343,"Réagir",IF(U24&lt;363,"Agir",IF(U24&lt;404,"Conforter")))))))))</f>
        <v xml:space="preserve"> </v>
      </c>
      <c r="K24" s="122"/>
      <c r="L24" s="123"/>
      <c r="M24" s="123"/>
      <c r="N24" s="124" t="e">
        <f t="shared" si="7"/>
        <v>#DIV/0!</v>
      </c>
      <c r="O24" s="51" t="e">
        <f t="shared" si="8"/>
        <v>#DIV/0!</v>
      </c>
      <c r="P24" s="384">
        <f t="shared" si="9"/>
        <v>0</v>
      </c>
      <c r="Q24" s="54" t="e">
        <f>$E24*#REF!/100</f>
        <v>#REF!</v>
      </c>
      <c r="R24" s="54" t="e">
        <f>$E24*#REF!/100</f>
        <v>#REF!</v>
      </c>
      <c r="S24" s="54" t="e">
        <f>$E24*#REF!/100</f>
        <v>#REF!</v>
      </c>
      <c r="T24" s="55" t="e">
        <f>$E24*#REF!/100</f>
        <v>#REF!</v>
      </c>
      <c r="U24" s="382">
        <f>IF(G24="",0,((E24*101)+G24))</f>
        <v>0</v>
      </c>
      <c r="V24" s="382" t="e">
        <f t="shared" si="10"/>
        <v>#DIV/0!</v>
      </c>
      <c r="W24" s="382" t="e">
        <f t="shared" si="11"/>
        <v>#DIV/0!</v>
      </c>
    </row>
    <row r="25" spans="2:23" s="34" customFormat="1" ht="30" customHeight="1" thickBot="1" x14ac:dyDescent="0.25">
      <c r="B25" s="71"/>
      <c r="C25" s="72"/>
      <c r="D25" s="73" t="s">
        <v>329</v>
      </c>
      <c r="E25" s="76">
        <f>IF(SUM(E20:E24)=0,0,(AVERAGE(E20:E24)))</f>
        <v>0</v>
      </c>
      <c r="F25" s="397" t="s">
        <v>330</v>
      </c>
      <c r="G25" s="77">
        <f>IF($E25="",0,(IF($E25&lt;&gt;0,SUM(P20:P24)/SUM(E20:E24),0)))</f>
        <v>0</v>
      </c>
      <c r="H25" s="404"/>
      <c r="I25" s="405"/>
      <c r="J25" s="406"/>
      <c r="K25" s="474"/>
      <c r="L25" s="474"/>
      <c r="M25" s="474"/>
      <c r="N25" s="474"/>
      <c r="O25" s="475"/>
      <c r="P25" s="480"/>
      <c r="Q25" s="481"/>
      <c r="R25" s="481"/>
      <c r="S25" s="481"/>
      <c r="T25" s="481"/>
      <c r="U25" s="481"/>
      <c r="V25" s="481"/>
      <c r="W25" s="482"/>
    </row>
    <row r="26" spans="2:23" s="34" customFormat="1" ht="30" customHeight="1" thickBot="1" x14ac:dyDescent="0.25">
      <c r="B26" s="155">
        <v>4</v>
      </c>
      <c r="C26" s="156" t="s">
        <v>202</v>
      </c>
      <c r="D26" s="156"/>
      <c r="E26" s="72"/>
      <c r="F26" s="72"/>
      <c r="G26" s="72"/>
      <c r="H26" s="72"/>
      <c r="I26" s="72"/>
      <c r="J26" s="407"/>
      <c r="K26" s="419"/>
      <c r="L26" s="420"/>
      <c r="M26" s="420"/>
      <c r="N26" s="420"/>
      <c r="O26" s="421"/>
      <c r="P26" s="480"/>
      <c r="Q26" s="481"/>
      <c r="R26" s="481"/>
      <c r="S26" s="481"/>
      <c r="T26" s="481"/>
      <c r="U26" s="481"/>
      <c r="V26" s="481"/>
      <c r="W26" s="482"/>
    </row>
    <row r="27" spans="2:23" ht="42" customHeight="1" x14ac:dyDescent="0.2">
      <c r="B27" s="434" t="s">
        <v>32</v>
      </c>
      <c r="C27" s="435"/>
      <c r="D27" s="87" t="s">
        <v>203</v>
      </c>
      <c r="E27" s="88"/>
      <c r="F27" s="173"/>
      <c r="G27" s="90"/>
      <c r="H27" s="173"/>
      <c r="I27" s="91"/>
      <c r="J27" s="92" t="str">
        <f>IF(U27&lt;101," ",IF(U27&lt;161,"Enjeux long terme",IF(U27&lt;202,"Non prioritaire",IF(U27&lt;222,"Réagir",IF(U27&lt;262,"Agir",IF(U27&lt;303,"Conforter",IF(U27&lt;343,"Réagir",IF(U27&lt;363,"Agir",IF(U27&lt;404,"Conforter")))))))))</f>
        <v xml:space="preserve"> </v>
      </c>
      <c r="K27" s="112"/>
      <c r="L27" s="113"/>
      <c r="M27" s="113"/>
      <c r="N27" s="114" t="e">
        <f>IF(V27&lt;1.5,"Très bien",IF(V27&lt;2.5,"Bien",IF(V27&lt;3.5,"Passable",IF(V27&lt;4.01,"Faible"))))</f>
        <v>#DIV/0!</v>
      </c>
      <c r="O27" s="115" t="e">
        <f>IF(W27&lt;103.4,"Faible",IF(W27&lt;104.4,"Moyennement élevé",IF(W27&lt;105.1,"Élevé",IF(W27&lt;203.4,"Faible",IF(W27&lt;204.4,"Moyennement élevé",IF(W27&lt;205.4,"Élevé",IF(W27&lt;206.1,"Très élevé",IF(W27&lt;304.4,"Faible",IF(W27&lt;305.4,"Moyennement élevé",IF(W27&lt;307.1,"Très élevé"))))))))))</f>
        <v>#DIV/0!</v>
      </c>
      <c r="P27" s="40">
        <f>$E27*G27/100</f>
        <v>0</v>
      </c>
      <c r="Q27" s="41" t="e">
        <f>$E27*#REF!/100</f>
        <v>#REF!</v>
      </c>
      <c r="R27" s="41" t="e">
        <f>$E27*#REF!/100</f>
        <v>#REF!</v>
      </c>
      <c r="S27" s="41" t="e">
        <f>$E27*#REF!/100</f>
        <v>#REF!</v>
      </c>
      <c r="T27" s="42" t="e">
        <f>$E27*#REF!/100</f>
        <v>#REF!</v>
      </c>
      <c r="U27" s="382">
        <f>IF(G27="",0,((E27*101)+G27))</f>
        <v>0</v>
      </c>
      <c r="V27" s="382" t="e">
        <f>AVERAGE(K27:M27)</f>
        <v>#DIV/0!</v>
      </c>
      <c r="W27" s="382" t="e">
        <f>(E27*101)+V27</f>
        <v>#DIV/0!</v>
      </c>
    </row>
    <row r="28" spans="2:23" ht="42" customHeight="1" x14ac:dyDescent="0.2">
      <c r="B28" s="430" t="s">
        <v>33</v>
      </c>
      <c r="C28" s="431"/>
      <c r="D28" s="81" t="s">
        <v>5</v>
      </c>
      <c r="E28" s="82"/>
      <c r="F28" s="174"/>
      <c r="G28" s="84"/>
      <c r="H28" s="174"/>
      <c r="I28" s="85"/>
      <c r="J28" s="93" t="str">
        <f>IF(U28&lt;101," ",IF(U28&lt;161,"Enjeux long terme",IF(U28&lt;202,"Non prioritaire",IF(U28&lt;222,"Réagir",IF(U28&lt;262,"Agir",IF(U28&lt;303,"Conforter",IF(U28&lt;343,"Réagir",IF(U28&lt;363,"Agir",IF(U28&lt;404,"Conforter")))))))))</f>
        <v xml:space="preserve"> </v>
      </c>
      <c r="K28" s="121"/>
      <c r="L28" s="119"/>
      <c r="M28" s="119"/>
      <c r="N28" s="120" t="e">
        <f>IF(V28&lt;1.5,"Très bien",IF(V28&lt;2.5,"Bien",IF(V28&lt;3.5,"Passable",IF(V28&lt;4.01,"Faible"))))</f>
        <v>#DIV/0!</v>
      </c>
      <c r="O28" s="43" t="e">
        <f>IF(W28&lt;103.4,"Faible",IF(W28&lt;104.4,"Moyennement élevé",IF(W28&lt;105.1,"Élevé",IF(W28&lt;203.4,"Faible",IF(W28&lt;204.4,"Moyennement élevé",IF(W28&lt;205.4,"Élevé",IF(W28&lt;206.1,"Très élevé",IF(W28&lt;304.4,"Faible",IF(W28&lt;305.4,"Moyennement élevé",IF(W28&lt;307.1,"Très élevé"))))))))))</f>
        <v>#DIV/0!</v>
      </c>
      <c r="P28" s="384">
        <f>$E28*G28/100</f>
        <v>0</v>
      </c>
      <c r="Q28" s="54" t="e">
        <f>$E28*#REF!/100</f>
        <v>#REF!</v>
      </c>
      <c r="R28" s="54" t="e">
        <f>$E28*#REF!/100</f>
        <v>#REF!</v>
      </c>
      <c r="S28" s="54" t="e">
        <f>$E28*#REF!/100</f>
        <v>#REF!</v>
      </c>
      <c r="T28" s="55" t="e">
        <f>$E28*#REF!/100</f>
        <v>#REF!</v>
      </c>
      <c r="U28" s="382">
        <f>IF(G28="",0,((E28*101)+G28))</f>
        <v>0</v>
      </c>
      <c r="V28" s="382" t="e">
        <f>AVERAGE(K28:M28)</f>
        <v>#DIV/0!</v>
      </c>
      <c r="W28" s="382" t="e">
        <f>(E28*101)+V28</f>
        <v>#DIV/0!</v>
      </c>
    </row>
    <row r="29" spans="2:23" ht="42" customHeight="1" x14ac:dyDescent="0.2">
      <c r="B29" s="430" t="s">
        <v>34</v>
      </c>
      <c r="C29" s="431"/>
      <c r="D29" s="81" t="s">
        <v>6</v>
      </c>
      <c r="E29" s="82"/>
      <c r="F29" s="174"/>
      <c r="G29" s="84"/>
      <c r="H29" s="174"/>
      <c r="I29" s="85"/>
      <c r="J29" s="93" t="str">
        <f>IF(U29&lt;101," ",IF(U29&lt;161,"Enjeux long terme",IF(U29&lt;202,"Non prioritaire",IF(U29&lt;222,"Réagir",IF(U29&lt;262,"Agir",IF(U29&lt;303,"Conforter",IF(U29&lt;343,"Réagir",IF(U29&lt;363,"Agir",IF(U29&lt;404,"Conforter")))))))))</f>
        <v xml:space="preserve"> </v>
      </c>
      <c r="K29" s="121"/>
      <c r="L29" s="119"/>
      <c r="M29" s="119"/>
      <c r="N29" s="120" t="e">
        <f>IF(V29&lt;1.5,"Très bien",IF(V29&lt;2.5,"Bien",IF(V29&lt;3.5,"Passable",IF(V29&lt;4.01,"Faible"))))</f>
        <v>#DIV/0!</v>
      </c>
      <c r="O29" s="43" t="e">
        <f>IF(W29&lt;103.4,"Faible",IF(W29&lt;104.4,"Moyennement élevé",IF(W29&lt;105.1,"Élevé",IF(W29&lt;203.4,"Faible",IF(W29&lt;204.4,"Moyennement élevé",IF(W29&lt;205.4,"Élevé",IF(W29&lt;206.1,"Très élevé",IF(W29&lt;304.4,"Faible",IF(W29&lt;305.4,"Moyennement élevé",IF(W29&lt;307.1,"Très élevé"))))))))))</f>
        <v>#DIV/0!</v>
      </c>
      <c r="P29" s="384">
        <f>$E29*G29/100</f>
        <v>0</v>
      </c>
      <c r="Q29" s="54" t="e">
        <f>$E29*#REF!/100</f>
        <v>#REF!</v>
      </c>
      <c r="R29" s="54" t="e">
        <f>$E29*#REF!/100</f>
        <v>#REF!</v>
      </c>
      <c r="S29" s="54" t="e">
        <f>$E29*#REF!/100</f>
        <v>#REF!</v>
      </c>
      <c r="T29" s="55" t="e">
        <f>$E29*#REF!/100</f>
        <v>#REF!</v>
      </c>
      <c r="U29" s="382">
        <f>IF(G29="",0,((E29*101)+G29))</f>
        <v>0</v>
      </c>
      <c r="V29" s="382" t="e">
        <f>AVERAGE(K29:M29)</f>
        <v>#DIV/0!</v>
      </c>
      <c r="W29" s="382" t="e">
        <f>(E29*101)+V29</f>
        <v>#DIV/0!</v>
      </c>
    </row>
    <row r="30" spans="2:23" ht="42" customHeight="1" x14ac:dyDescent="0.2">
      <c r="B30" s="430" t="s">
        <v>50</v>
      </c>
      <c r="C30" s="431"/>
      <c r="D30" s="81" t="s">
        <v>51</v>
      </c>
      <c r="E30" s="82"/>
      <c r="F30" s="174"/>
      <c r="G30" s="84"/>
      <c r="H30" s="174"/>
      <c r="I30" s="85"/>
      <c r="J30" s="93" t="str">
        <f>IF(U30&lt;101," ",IF(U30&lt;161,"Enjeux long terme",IF(U30&lt;202,"Non prioritaire",IF(U30&lt;222,"Réagir",IF(U30&lt;262,"Agir",IF(U30&lt;303,"Conforter",IF(U30&lt;343,"Réagir",IF(U30&lt;363,"Agir",IF(U30&lt;404,"Conforter")))))))))</f>
        <v xml:space="preserve"> </v>
      </c>
      <c r="K30" s="121"/>
      <c r="L30" s="119"/>
      <c r="M30" s="119"/>
      <c r="N30" s="120" t="e">
        <f>IF(V30&lt;1.5,"Très bien",IF(V30&lt;2.5,"Bien",IF(V30&lt;3.5,"Passable",IF(V30&lt;4.01,"Faible"))))</f>
        <v>#DIV/0!</v>
      </c>
      <c r="O30" s="43" t="e">
        <f>IF(W30&lt;103.4,"Faible",IF(W30&lt;104.4,"Moyennement élevé",IF(W30&lt;105.1,"Élevé",IF(W30&lt;203.4,"Faible",IF(W30&lt;204.4,"Moyennement élevé",IF(W30&lt;205.4,"Élevé",IF(W30&lt;206.1,"Très élevé",IF(W30&lt;304.4,"Faible",IF(W30&lt;305.4,"Moyennement élevé",IF(W30&lt;307.1,"Très élevé"))))))))))</f>
        <v>#DIV/0!</v>
      </c>
      <c r="P30" s="384">
        <f>$E30*G30/100</f>
        <v>0</v>
      </c>
      <c r="Q30" s="54" t="e">
        <f>$E30*#REF!/100</f>
        <v>#REF!</v>
      </c>
      <c r="R30" s="54" t="e">
        <f>$E30*#REF!/100</f>
        <v>#REF!</v>
      </c>
      <c r="S30" s="54" t="e">
        <f>$E30*#REF!/100</f>
        <v>#REF!</v>
      </c>
      <c r="T30" s="55" t="e">
        <f>$E30*#REF!/100</f>
        <v>#REF!</v>
      </c>
      <c r="U30" s="382">
        <f>IF(G30="",0,((E30*101)+G30))</f>
        <v>0</v>
      </c>
      <c r="V30" s="382" t="e">
        <f>AVERAGE(K30:M30)</f>
        <v>#DIV/0!</v>
      </c>
      <c r="W30" s="382" t="e">
        <f>(E30*101)+V30</f>
        <v>#DIV/0!</v>
      </c>
    </row>
    <row r="31" spans="2:23" ht="42" customHeight="1" thickBot="1" x14ac:dyDescent="0.25">
      <c r="B31" s="432" t="s">
        <v>52</v>
      </c>
      <c r="C31" s="433"/>
      <c r="D31" s="94" t="s">
        <v>204</v>
      </c>
      <c r="E31" s="95"/>
      <c r="F31" s="175"/>
      <c r="G31" s="97"/>
      <c r="H31" s="175"/>
      <c r="I31" s="98"/>
      <c r="J31" s="48" t="str">
        <f>IF(U31&lt;101," ",IF(U31&lt;161,"Enjeux long terme",IF(U31&lt;202,"Non prioritaire",IF(U31&lt;222,"Réagir",IF(U31&lt;262,"Agir",IF(U31&lt;303,"Conforter",IF(U31&lt;343,"Réagir",IF(U31&lt;363,"Agir",IF(U31&lt;404,"Conforter")))))))))</f>
        <v xml:space="preserve"> </v>
      </c>
      <c r="K31" s="122"/>
      <c r="L31" s="123"/>
      <c r="M31" s="123"/>
      <c r="N31" s="124" t="e">
        <f>IF(V31&lt;1.5,"Très bien",IF(V31&lt;2.5,"Bien",IF(V31&lt;3.5,"Passable",IF(V31&lt;4.01,"Faible"))))</f>
        <v>#DIV/0!</v>
      </c>
      <c r="O31" s="51" t="e">
        <f>IF(W31&lt;103.4,"Faible",IF(W31&lt;104.4,"Moyennement élevé",IF(W31&lt;105.1,"Élevé",IF(W31&lt;203.4,"Faible",IF(W31&lt;204.4,"Moyennement élevé",IF(W31&lt;205.4,"Élevé",IF(W31&lt;206.1,"Très élevé",IF(W31&lt;304.4,"Faible",IF(W31&lt;305.4,"Moyennement élevé",IF(W31&lt;307.1,"Très élevé"))))))))))</f>
        <v>#DIV/0!</v>
      </c>
      <c r="P31" s="384">
        <f>$E31*G31/100</f>
        <v>0</v>
      </c>
      <c r="Q31" s="54" t="e">
        <f>$E31*#REF!/100</f>
        <v>#REF!</v>
      </c>
      <c r="R31" s="54" t="e">
        <f>$E31*#REF!/100</f>
        <v>#REF!</v>
      </c>
      <c r="S31" s="54" t="e">
        <f>$E31*#REF!/100</f>
        <v>#REF!</v>
      </c>
      <c r="T31" s="55" t="e">
        <f>$E31*#REF!/100</f>
        <v>#REF!</v>
      </c>
      <c r="U31" s="382">
        <f>IF(G31="",0,((E31*101)+G31))</f>
        <v>0</v>
      </c>
      <c r="V31" s="382" t="e">
        <f>AVERAGE(K31:M31)</f>
        <v>#DIV/0!</v>
      </c>
      <c r="W31" s="382" t="e">
        <f>(E31*101)+V31</f>
        <v>#DIV/0!</v>
      </c>
    </row>
    <row r="32" spans="2:23" s="34" customFormat="1" ht="30" customHeight="1" thickBot="1" x14ac:dyDescent="0.25">
      <c r="B32" s="52"/>
      <c r="C32" s="53"/>
      <c r="D32" s="107" t="s">
        <v>327</v>
      </c>
      <c r="E32" s="108">
        <f>IF(SUM(E27:E31)=0,0,(AVERAGE(E27:E31)))</f>
        <v>0</v>
      </c>
      <c r="F32" s="392" t="s">
        <v>328</v>
      </c>
      <c r="G32" s="109">
        <f>IF($E32="",0,(IF($E32&lt;&gt;0,SUM(P27:P31)/SUM(E27:E31),0)))</f>
        <v>0</v>
      </c>
      <c r="H32" s="398"/>
      <c r="I32" s="398"/>
      <c r="J32" s="402"/>
      <c r="K32" s="478"/>
      <c r="L32" s="476"/>
      <c r="M32" s="476"/>
      <c r="N32" s="476"/>
      <c r="O32" s="477"/>
      <c r="P32" s="480"/>
      <c r="Q32" s="481"/>
      <c r="R32" s="481"/>
      <c r="S32" s="481"/>
      <c r="T32" s="481"/>
      <c r="U32" s="481"/>
      <c r="V32" s="481"/>
      <c r="W32" s="482"/>
    </row>
    <row r="33" spans="1:23" s="34" customFormat="1" ht="30" customHeight="1" thickBot="1" x14ac:dyDescent="0.25">
      <c r="B33" s="155">
        <v>5</v>
      </c>
      <c r="C33" s="156" t="s">
        <v>205</v>
      </c>
      <c r="D33" s="156"/>
      <c r="E33" s="72"/>
      <c r="F33" s="72"/>
      <c r="G33" s="72"/>
      <c r="H33" s="72"/>
      <c r="I33" s="72"/>
      <c r="J33" s="407"/>
      <c r="K33" s="419"/>
      <c r="L33" s="420"/>
      <c r="M33" s="420"/>
      <c r="N33" s="420"/>
      <c r="O33" s="421"/>
      <c r="P33" s="480"/>
      <c r="Q33" s="481"/>
      <c r="R33" s="481"/>
      <c r="S33" s="481"/>
      <c r="T33" s="481"/>
      <c r="U33" s="481"/>
      <c r="V33" s="481"/>
      <c r="W33" s="482"/>
    </row>
    <row r="34" spans="1:23" ht="42" customHeight="1" x14ac:dyDescent="0.2">
      <c r="A34" s="177"/>
      <c r="B34" s="434" t="s">
        <v>35</v>
      </c>
      <c r="C34" s="435"/>
      <c r="D34" s="87" t="s">
        <v>53</v>
      </c>
      <c r="E34" s="88"/>
      <c r="F34" s="173"/>
      <c r="G34" s="90"/>
      <c r="H34" s="173"/>
      <c r="I34" s="91"/>
      <c r="J34" s="92" t="str">
        <f>IF(U34&lt;101," ",IF(U34&lt;161,"Enjeux long terme",IF(U34&lt;202,"Non prioritaire",IF(U34&lt;222,"Réagir",IF(U34&lt;262,"Agir",IF(U34&lt;303,"Conforter",IF(U34&lt;343,"Réagir",IF(U34&lt;363,"Agir",IF(U34&lt;404,"Conforter")))))))))</f>
        <v xml:space="preserve"> </v>
      </c>
      <c r="K34" s="112"/>
      <c r="L34" s="113"/>
      <c r="M34" s="113"/>
      <c r="N34" s="114" t="e">
        <f>IF(V34&lt;1.5,"Très bien",IF(V34&lt;2.5,"Bien",IF(V34&lt;3.5,"Passable",IF(V34&lt;4.01,"Faible"))))</f>
        <v>#DIV/0!</v>
      </c>
      <c r="O34" s="115" t="e">
        <f>IF(W34&lt;103.4,"Faible",IF(W34&lt;104.4,"Moyennement élevé",IF(W34&lt;105.1,"Élevé",IF(W34&lt;203.4,"Faible",IF(W34&lt;204.4,"Moyennement élevé",IF(W34&lt;205.4,"Élevé",IF(W34&lt;206.1,"Très élevé",IF(W34&lt;304.4,"Faible",IF(W34&lt;305.4,"Moyennement élevé",IF(W34&lt;307.1,"Très élevé"))))))))))</f>
        <v>#DIV/0!</v>
      </c>
      <c r="P34" s="40">
        <f>$E34*G34/100</f>
        <v>0</v>
      </c>
      <c r="Q34" s="41" t="e">
        <f>$E34*#REF!/100</f>
        <v>#REF!</v>
      </c>
      <c r="R34" s="41" t="e">
        <f>$E34*#REF!/100</f>
        <v>#REF!</v>
      </c>
      <c r="S34" s="41" t="e">
        <f>$E34*#REF!/100</f>
        <v>#REF!</v>
      </c>
      <c r="T34" s="42" t="e">
        <f>$E34*#REF!/100</f>
        <v>#REF!</v>
      </c>
      <c r="U34" s="382">
        <f>IF(G34="",0,((E34*101)+G34))</f>
        <v>0</v>
      </c>
      <c r="V34" s="382" t="e">
        <f>AVERAGE(K34:M34)</f>
        <v>#DIV/0!</v>
      </c>
      <c r="W34" s="382" t="e">
        <f>(E34*101)+V34</f>
        <v>#DIV/0!</v>
      </c>
    </row>
    <row r="35" spans="1:23" ht="42" customHeight="1" x14ac:dyDescent="0.2">
      <c r="A35" s="177"/>
      <c r="B35" s="430" t="s">
        <v>36</v>
      </c>
      <c r="C35" s="431"/>
      <c r="D35" s="81" t="s">
        <v>206</v>
      </c>
      <c r="E35" s="82"/>
      <c r="F35" s="174"/>
      <c r="G35" s="84"/>
      <c r="H35" s="174"/>
      <c r="I35" s="85"/>
      <c r="J35" s="93" t="str">
        <f>IF(U35&lt;101," ",IF(U35&lt;161,"Enjeux long terme",IF(U35&lt;202,"Non prioritaire",IF(U35&lt;222,"Réagir",IF(U35&lt;262,"Agir",IF(U35&lt;303,"Conforter",IF(U35&lt;343,"Réagir",IF(U35&lt;363,"Agir",IF(U35&lt;404,"Conforter")))))))))</f>
        <v xml:space="preserve"> </v>
      </c>
      <c r="K35" s="121"/>
      <c r="L35" s="119"/>
      <c r="M35" s="119"/>
      <c r="N35" s="120" t="e">
        <f>IF(V35&lt;1.5,"Très bien",IF(V35&lt;2.5,"Bien",IF(V35&lt;3.5,"Passable",IF(V35&lt;4.01,"Faible"))))</f>
        <v>#DIV/0!</v>
      </c>
      <c r="O35" s="43" t="e">
        <f>IF(W35&lt;103.4,"Faible",IF(W35&lt;104.4,"Moyennement élevé",IF(W35&lt;105.1,"Élevé",IF(W35&lt;203.4,"Faible",IF(W35&lt;204.4,"Moyennement élevé",IF(W35&lt;205.4,"Élevé",IF(W35&lt;206.1,"Très élevé",IF(W35&lt;304.4,"Faible",IF(W35&lt;305.4,"Moyennement élevé",IF(W35&lt;307.1,"Très élevé"))))))))))</f>
        <v>#DIV/0!</v>
      </c>
      <c r="P35" s="384">
        <f>$E35*G35/100</f>
        <v>0</v>
      </c>
      <c r="Q35" s="54" t="e">
        <f>$E35*#REF!/100</f>
        <v>#REF!</v>
      </c>
      <c r="R35" s="54" t="e">
        <f>$E35*#REF!/100</f>
        <v>#REF!</v>
      </c>
      <c r="S35" s="54" t="e">
        <f>$E35*#REF!/100</f>
        <v>#REF!</v>
      </c>
      <c r="T35" s="55" t="e">
        <f>$E35*#REF!/100</f>
        <v>#REF!</v>
      </c>
      <c r="U35" s="382">
        <f>IF(G35="",0,((E35*101)+G35))</f>
        <v>0</v>
      </c>
      <c r="V35" s="382" t="e">
        <f>AVERAGE(K35:M35)</f>
        <v>#DIV/0!</v>
      </c>
      <c r="W35" s="382" t="e">
        <f>(E35*101)+V35</f>
        <v>#DIV/0!</v>
      </c>
    </row>
    <row r="36" spans="1:23" ht="42" customHeight="1" thickBot="1" x14ac:dyDescent="0.25">
      <c r="A36" s="177"/>
      <c r="B36" s="432" t="s">
        <v>42</v>
      </c>
      <c r="C36" s="433"/>
      <c r="D36" s="94" t="s">
        <v>207</v>
      </c>
      <c r="E36" s="95"/>
      <c r="F36" s="175"/>
      <c r="G36" s="97"/>
      <c r="H36" s="175"/>
      <c r="I36" s="98"/>
      <c r="J36" s="48" t="str">
        <f>IF(U36&lt;101," ",IF(U36&lt;161,"Enjeux long terme",IF(U36&lt;202,"Non prioritaire",IF(U36&lt;222,"Réagir",IF(U36&lt;262,"Agir",IF(U36&lt;303,"Conforter",IF(U36&lt;343,"Réagir",IF(U36&lt;363,"Agir",IF(U36&lt;404,"Conforter")))))))))</f>
        <v xml:space="preserve"> </v>
      </c>
      <c r="K36" s="122"/>
      <c r="L36" s="123"/>
      <c r="M36" s="123"/>
      <c r="N36" s="124" t="e">
        <f>IF(V36&lt;1.5,"Très bien",IF(V36&lt;2.5,"Bien",IF(V36&lt;3.5,"Passable",IF(V36&lt;4.01,"Faible"))))</f>
        <v>#DIV/0!</v>
      </c>
      <c r="O36" s="51" t="e">
        <f>IF(W36&lt;103.4,"Faible",IF(W36&lt;104.4,"Moyennement élevé",IF(W36&lt;105.1,"Élevé",IF(W36&lt;203.4,"Faible",IF(W36&lt;204.4,"Moyennement élevé",IF(W36&lt;205.4,"Élevé",IF(W36&lt;206.1,"Très élevé",IF(W36&lt;304.4,"Faible",IF(W36&lt;305.4,"Moyennement élevé",IF(W36&lt;307.1,"Très élevé"))))))))))</f>
        <v>#DIV/0!</v>
      </c>
      <c r="P36" s="384">
        <f>$E36*G36/100</f>
        <v>0</v>
      </c>
      <c r="Q36" s="54" t="e">
        <f>$E36*#REF!/100</f>
        <v>#REF!</v>
      </c>
      <c r="R36" s="54" t="e">
        <f>$E36*#REF!/100</f>
        <v>#REF!</v>
      </c>
      <c r="S36" s="54" t="e">
        <f>$E36*#REF!/100</f>
        <v>#REF!</v>
      </c>
      <c r="T36" s="55" t="e">
        <f>$E36*#REF!/100</f>
        <v>#REF!</v>
      </c>
      <c r="U36" s="382">
        <f>IF(G36="",0,((E36*101)+G36))</f>
        <v>0</v>
      </c>
      <c r="V36" s="382" t="e">
        <f>AVERAGE(K36:M36)</f>
        <v>#DIV/0!</v>
      </c>
      <c r="W36" s="382" t="e">
        <f>(E36*101)+V36</f>
        <v>#DIV/0!</v>
      </c>
    </row>
    <row r="37" spans="1:23" s="34" customFormat="1" ht="30" customHeight="1" thickBot="1" x14ac:dyDescent="0.25">
      <c r="B37" s="71"/>
      <c r="C37" s="72"/>
      <c r="D37" s="75" t="s">
        <v>326</v>
      </c>
      <c r="E37" s="76">
        <f>IF(SUM(E34:E36)=0,0,(AVERAGE(E34:E36)))</f>
        <v>0</v>
      </c>
      <c r="F37" s="397" t="s">
        <v>325</v>
      </c>
      <c r="G37" s="77">
        <f>IF($E37="",0,(IF($E37&lt;&gt;0,SUM(P34:P36)/SUM(E34:E36),0)))</f>
        <v>0</v>
      </c>
      <c r="H37" s="404"/>
      <c r="I37" s="405"/>
      <c r="J37" s="406"/>
      <c r="K37" s="476"/>
      <c r="L37" s="476"/>
      <c r="M37" s="476"/>
      <c r="N37" s="476"/>
      <c r="O37" s="477"/>
      <c r="P37" s="480"/>
      <c r="Q37" s="481"/>
      <c r="R37" s="481"/>
      <c r="S37" s="481"/>
      <c r="T37" s="481"/>
      <c r="U37" s="481"/>
      <c r="V37" s="481"/>
      <c r="W37" s="482"/>
    </row>
    <row r="38" spans="1:23" s="34" customFormat="1" ht="30" customHeight="1" thickBot="1" x14ac:dyDescent="0.25">
      <c r="B38" s="148">
        <v>6</v>
      </c>
      <c r="C38" s="149" t="s">
        <v>208</v>
      </c>
      <c r="D38" s="149"/>
      <c r="E38" s="390"/>
      <c r="F38" s="390"/>
      <c r="G38" s="390"/>
      <c r="H38" s="390"/>
      <c r="I38" s="390"/>
      <c r="J38" s="391"/>
      <c r="K38" s="419"/>
      <c r="L38" s="420"/>
      <c r="M38" s="420"/>
      <c r="N38" s="420"/>
      <c r="O38" s="421"/>
      <c r="P38" s="480"/>
      <c r="Q38" s="481"/>
      <c r="R38" s="481"/>
      <c r="S38" s="481"/>
      <c r="T38" s="481"/>
      <c r="U38" s="481"/>
      <c r="V38" s="481"/>
      <c r="W38" s="482"/>
    </row>
    <row r="39" spans="1:23" ht="42" customHeight="1" x14ac:dyDescent="0.2">
      <c r="B39" s="434" t="s">
        <v>43</v>
      </c>
      <c r="C39" s="435"/>
      <c r="D39" s="87" t="s">
        <v>209</v>
      </c>
      <c r="E39" s="88"/>
      <c r="F39" s="173"/>
      <c r="G39" s="90"/>
      <c r="H39" s="173"/>
      <c r="I39" s="91"/>
      <c r="J39" s="92" t="str">
        <f>IF(U39&lt;101," ",IF(U39&lt;161,"Enjeux long terme",IF(U39&lt;202,"Non prioritaire",IF(U39&lt;222,"Réagir",IF(U39&lt;262,"Agir",IF(U39&lt;303,"Conforter",IF(U39&lt;343,"Réagir",IF(U39&lt;363,"Agir",IF(U39&lt;404,"Conforter")))))))))</f>
        <v xml:space="preserve"> </v>
      </c>
      <c r="K39" s="112"/>
      <c r="L39" s="113"/>
      <c r="M39" s="113"/>
      <c r="N39" s="114" t="e">
        <f>IF(V39&lt;1.5,"Très bien",IF(V39&lt;2.5,"Bien",IF(V39&lt;3.5,"Passable",IF(V39&lt;4.01,"Faible"))))</f>
        <v>#DIV/0!</v>
      </c>
      <c r="O39" s="115" t="e">
        <f>IF(W39&lt;103.4,"Faible",IF(W39&lt;104.4,"Moyennement élevé",IF(W39&lt;105.1,"Élevé",IF(W39&lt;203.4,"Faible",IF(W39&lt;204.4,"Moyennement élevé",IF(W39&lt;205.4,"Élevé",IF(W39&lt;206.1,"Très élevé",IF(W39&lt;304.4,"Faible",IF(W39&lt;305.4,"Moyennement élevé",IF(W39&lt;307.1,"Très élevé"))))))))))</f>
        <v>#DIV/0!</v>
      </c>
      <c r="P39" s="384">
        <f>$E39*G39/100</f>
        <v>0</v>
      </c>
      <c r="Q39" s="54" t="e">
        <f>$E39*#REF!/100</f>
        <v>#REF!</v>
      </c>
      <c r="R39" s="54" t="e">
        <f>$E39*#REF!/100</f>
        <v>#REF!</v>
      </c>
      <c r="S39" s="54" t="e">
        <f>$E39*#REF!/100</f>
        <v>#REF!</v>
      </c>
      <c r="T39" s="55" t="e">
        <f>$E39*#REF!/100</f>
        <v>#REF!</v>
      </c>
      <c r="U39" s="382">
        <f>IF(G39="",0,((E39*101)+G39))</f>
        <v>0</v>
      </c>
      <c r="V39" s="382" t="e">
        <f>AVERAGE(K39:M39)</f>
        <v>#DIV/0!</v>
      </c>
      <c r="W39" s="382" t="e">
        <f>(E39*101)+V39</f>
        <v>#DIV/0!</v>
      </c>
    </row>
    <row r="40" spans="1:23" ht="42" customHeight="1" x14ac:dyDescent="0.2">
      <c r="B40" s="430" t="s">
        <v>44</v>
      </c>
      <c r="C40" s="431"/>
      <c r="D40" s="81" t="s">
        <v>210</v>
      </c>
      <c r="E40" s="82"/>
      <c r="F40" s="174"/>
      <c r="G40" s="84"/>
      <c r="H40" s="174"/>
      <c r="I40" s="85"/>
      <c r="J40" s="93" t="str">
        <f>IF(U40&lt;101," ",IF(U40&lt;161,"Enjeux long terme",IF(U40&lt;202,"Non prioritaire",IF(U40&lt;222,"Réagir",IF(U40&lt;262,"Agir",IF(U40&lt;303,"Conforter",IF(U40&lt;343,"Réagir",IF(U40&lt;363,"Agir",IF(U40&lt;404,"Conforter")))))))))</f>
        <v xml:space="preserve"> </v>
      </c>
      <c r="K40" s="121"/>
      <c r="L40" s="119"/>
      <c r="M40" s="119"/>
      <c r="N40" s="120" t="e">
        <f>IF(V40&lt;1.5,"Très bien",IF(V40&lt;2.5,"Bien",IF(V40&lt;3.5,"Passable",IF(V40&lt;4.01,"Faible"))))</f>
        <v>#DIV/0!</v>
      </c>
      <c r="O40" s="43" t="e">
        <f>IF(W40&lt;103.4,"Faible",IF(W40&lt;104.4,"Moyennement élevé",IF(W40&lt;105.1,"Élevé",IF(W40&lt;203.4,"Faible",IF(W40&lt;204.4,"Moyennement élevé",IF(W40&lt;205.4,"Élevé",IF(W40&lt;206.1,"Très élevé",IF(W40&lt;304.4,"Faible",IF(W40&lt;305.4,"Moyennement élevé",IF(W40&lt;307.1,"Très élevé"))))))))))</f>
        <v>#DIV/0!</v>
      </c>
      <c r="P40" s="384">
        <f>$E40*G40/100</f>
        <v>0</v>
      </c>
      <c r="Q40" s="54" t="e">
        <f>$E40*#REF!/100</f>
        <v>#REF!</v>
      </c>
      <c r="R40" s="54" t="e">
        <f>$E40*#REF!/100</f>
        <v>#REF!</v>
      </c>
      <c r="S40" s="54" t="e">
        <f>$E40*#REF!/100</f>
        <v>#REF!</v>
      </c>
      <c r="T40" s="55" t="e">
        <f>$E40*#REF!/100</f>
        <v>#REF!</v>
      </c>
      <c r="U40" s="382">
        <f>IF(G40="",0,((E40*101)+G40))</f>
        <v>0</v>
      </c>
      <c r="V40" s="382" t="e">
        <f>AVERAGE(K40:M40)</f>
        <v>#DIV/0!</v>
      </c>
      <c r="W40" s="382" t="e">
        <f>(E40*101)+V40</f>
        <v>#DIV/0!</v>
      </c>
    </row>
    <row r="41" spans="1:23" ht="42" customHeight="1" x14ac:dyDescent="0.2">
      <c r="B41" s="430" t="s">
        <v>45</v>
      </c>
      <c r="C41" s="431"/>
      <c r="D41" s="81" t="s">
        <v>211</v>
      </c>
      <c r="E41" s="82"/>
      <c r="F41" s="174"/>
      <c r="G41" s="84"/>
      <c r="H41" s="174"/>
      <c r="I41" s="85"/>
      <c r="J41" s="93" t="str">
        <f>IF(U41&lt;101," ",IF(U41&lt;161,"Enjeux long terme",IF(U41&lt;202,"Non prioritaire",IF(U41&lt;222,"Réagir",IF(U41&lt;262,"Agir",IF(U41&lt;303,"Conforter",IF(U41&lt;343,"Réagir",IF(U41&lt;363,"Agir",IF(U41&lt;404,"Conforter")))))))))</f>
        <v xml:space="preserve"> </v>
      </c>
      <c r="K41" s="121"/>
      <c r="L41" s="119"/>
      <c r="M41" s="119"/>
      <c r="N41" s="120" t="e">
        <f>IF(V41&lt;1.5,"Très bien",IF(V41&lt;2.5,"Bien",IF(V41&lt;3.5,"Passable",IF(V41&lt;4.01,"Faible"))))</f>
        <v>#DIV/0!</v>
      </c>
      <c r="O41" s="43" t="e">
        <f>IF(W41&lt;103.4,"Faible",IF(W41&lt;104.4,"Moyennement élevé",IF(W41&lt;105.1,"Élevé",IF(W41&lt;203.4,"Faible",IF(W41&lt;204.4,"Moyennement élevé",IF(W41&lt;205.4,"Élevé",IF(W41&lt;206.1,"Très élevé",IF(W41&lt;304.4,"Faible",IF(W41&lt;305.4,"Moyennement élevé",IF(W41&lt;307.1,"Très élevé"))))))))))</f>
        <v>#DIV/0!</v>
      </c>
      <c r="P41" s="384">
        <f>$E41*G41/100</f>
        <v>0</v>
      </c>
      <c r="Q41" s="54" t="e">
        <f>$E41*#REF!/100</f>
        <v>#REF!</v>
      </c>
      <c r="R41" s="54" t="e">
        <f>$E41*#REF!/100</f>
        <v>#REF!</v>
      </c>
      <c r="S41" s="54" t="e">
        <f>$E41*#REF!/100</f>
        <v>#REF!</v>
      </c>
      <c r="T41" s="55" t="e">
        <f>$E41*#REF!/100</f>
        <v>#REF!</v>
      </c>
      <c r="U41" s="382">
        <f>IF(G41="",0,((E41*101)+G41))</f>
        <v>0</v>
      </c>
      <c r="V41" s="382" t="e">
        <f>AVERAGE(K41:M41)</f>
        <v>#DIV/0!</v>
      </c>
      <c r="W41" s="382" t="e">
        <f>(E41*101)+V41</f>
        <v>#DIV/0!</v>
      </c>
    </row>
    <row r="42" spans="1:23" ht="42" customHeight="1" x14ac:dyDescent="0.2">
      <c r="B42" s="430" t="s">
        <v>151</v>
      </c>
      <c r="C42" s="431"/>
      <c r="D42" s="81" t="s">
        <v>212</v>
      </c>
      <c r="E42" s="82"/>
      <c r="F42" s="174"/>
      <c r="G42" s="84"/>
      <c r="H42" s="174"/>
      <c r="I42" s="85"/>
      <c r="J42" s="93" t="str">
        <f>IF(U42&lt;101," ",IF(U42&lt;161,"Enjeux long terme",IF(U42&lt;202,"Non prioritaire",IF(U42&lt;222,"Réagir",IF(U42&lt;262,"Agir",IF(U42&lt;303,"Conforter",IF(U42&lt;343,"Réagir",IF(U42&lt;363,"Agir",IF(U42&lt;404,"Conforter")))))))))</f>
        <v xml:space="preserve"> </v>
      </c>
      <c r="K42" s="121"/>
      <c r="L42" s="119"/>
      <c r="M42" s="119"/>
      <c r="N42" s="120" t="e">
        <f t="shared" ref="N42:N43" si="12">IF(V42&lt;1.5,"Très bien",IF(V42&lt;2.5,"Bien",IF(V42&lt;3.5,"Passable",IF(V42&lt;4.01,"Faible"))))</f>
        <v>#DIV/0!</v>
      </c>
      <c r="O42" s="43" t="e">
        <f t="shared" ref="O42:O43" si="13">IF(W42&lt;103.4,"Faible",IF(W42&lt;104.4,"Moyennement élevé",IF(W42&lt;105.1,"Élevé",IF(W42&lt;203.4,"Faible",IF(W42&lt;204.4,"Moyennement élevé",IF(W42&lt;205.4,"Élevé",IF(W42&lt;206.1,"Très élevé",IF(W42&lt;304.4,"Faible",IF(W42&lt;305.4,"Moyennement élevé",IF(W42&lt;307.1,"Très élevé"))))))))))</f>
        <v>#DIV/0!</v>
      </c>
      <c r="P42" s="384">
        <f t="shared" ref="P42:P43" si="14">$E42*G42/100</f>
        <v>0</v>
      </c>
      <c r="Q42" s="54" t="e">
        <f>$E42*#REF!/100</f>
        <v>#REF!</v>
      </c>
      <c r="R42" s="54" t="e">
        <f>$E42*#REF!/100</f>
        <v>#REF!</v>
      </c>
      <c r="S42" s="54" t="e">
        <f>$E42*#REF!/100</f>
        <v>#REF!</v>
      </c>
      <c r="T42" s="55" t="e">
        <f>$E42*#REF!/100</f>
        <v>#REF!</v>
      </c>
      <c r="U42" s="382">
        <f>IF(G42="",0,((E42*101)+G42))</f>
        <v>0</v>
      </c>
      <c r="V42" s="382" t="e">
        <f t="shared" ref="V42:V43" si="15">AVERAGE(K42:M42)</f>
        <v>#DIV/0!</v>
      </c>
      <c r="W42" s="382" t="e">
        <f t="shared" ref="W42:W43" si="16">(E42*101)+V42</f>
        <v>#DIV/0!</v>
      </c>
    </row>
    <row r="43" spans="1:23" ht="42" customHeight="1" thickBot="1" x14ac:dyDescent="0.25">
      <c r="B43" s="432" t="s">
        <v>152</v>
      </c>
      <c r="C43" s="433"/>
      <c r="D43" s="94" t="s">
        <v>213</v>
      </c>
      <c r="E43" s="95"/>
      <c r="F43" s="175"/>
      <c r="G43" s="97"/>
      <c r="H43" s="175"/>
      <c r="I43" s="98"/>
      <c r="J43" s="93" t="str">
        <f>IF(U43&lt;101," ",IF(U43&lt;161,"Enjeux long terme",IF(U43&lt;202,"Non prioritaire",IF(U43&lt;222,"Réagir",IF(U43&lt;262,"Agir",IF(U43&lt;303,"Conforter",IF(U43&lt;343,"Réagir",IF(U43&lt;363,"Agir",IF(U43&lt;404,"Conforter")))))))))</f>
        <v xml:space="preserve"> </v>
      </c>
      <c r="K43" s="122"/>
      <c r="L43" s="123"/>
      <c r="M43" s="123"/>
      <c r="N43" s="124" t="e">
        <f t="shared" si="12"/>
        <v>#DIV/0!</v>
      </c>
      <c r="O43" s="51" t="e">
        <f t="shared" si="13"/>
        <v>#DIV/0!</v>
      </c>
      <c r="P43" s="384">
        <f t="shared" si="14"/>
        <v>0</v>
      </c>
      <c r="Q43" s="54" t="e">
        <f>$E43*#REF!/100</f>
        <v>#REF!</v>
      </c>
      <c r="R43" s="54" t="e">
        <f>$E43*#REF!/100</f>
        <v>#REF!</v>
      </c>
      <c r="S43" s="54" t="e">
        <f>$E43*#REF!/100</f>
        <v>#REF!</v>
      </c>
      <c r="T43" s="55" t="e">
        <f>$E43*#REF!/100</f>
        <v>#REF!</v>
      </c>
      <c r="U43" s="382">
        <f>IF(G43="",0,((E43*101)+G43))</f>
        <v>0</v>
      </c>
      <c r="V43" s="382" t="e">
        <f t="shared" si="15"/>
        <v>#DIV/0!</v>
      </c>
      <c r="W43" s="382" t="e">
        <f t="shared" si="16"/>
        <v>#DIV/0!</v>
      </c>
    </row>
    <row r="44" spans="1:23" s="34" customFormat="1" ht="30" customHeight="1" thickBot="1" x14ac:dyDescent="0.25">
      <c r="B44" s="52"/>
      <c r="C44" s="53"/>
      <c r="D44" s="70" t="s">
        <v>323</v>
      </c>
      <c r="E44" s="79">
        <f>IF(SUM(E39:E43)=0,0,(AVERAGE(E39:E43)))</f>
        <v>0</v>
      </c>
      <c r="F44" s="401" t="s">
        <v>324</v>
      </c>
      <c r="G44" s="80">
        <f>IF($E44="",0,(IF($E44&lt;&gt;0,SUM(P39:P43)/SUM(E39:E43),0)))</f>
        <v>0</v>
      </c>
      <c r="H44" s="404"/>
      <c r="I44" s="405"/>
      <c r="J44" s="406"/>
      <c r="K44" s="472"/>
      <c r="L44" s="472"/>
      <c r="M44" s="472"/>
      <c r="N44" s="472"/>
      <c r="O44" s="473"/>
      <c r="P44" s="480"/>
      <c r="Q44" s="481"/>
      <c r="R44" s="481"/>
      <c r="S44" s="481"/>
      <c r="T44" s="481"/>
      <c r="U44" s="481"/>
      <c r="V44" s="481"/>
      <c r="W44" s="482"/>
    </row>
    <row r="45" spans="1:23" s="34" customFormat="1" ht="30" customHeight="1" thickBot="1" x14ac:dyDescent="0.25">
      <c r="B45" s="479"/>
      <c r="C45" s="474"/>
      <c r="D45" s="474"/>
      <c r="E45" s="474"/>
      <c r="F45" s="474"/>
      <c r="G45" s="474"/>
      <c r="H45" s="474"/>
      <c r="I45" s="474"/>
      <c r="J45" s="474"/>
      <c r="K45" s="459"/>
      <c r="L45" s="459"/>
      <c r="M45" s="459"/>
      <c r="N45" s="459"/>
      <c r="O45" s="459"/>
      <c r="P45" s="459"/>
      <c r="Q45" s="459"/>
      <c r="R45" s="459"/>
      <c r="S45" s="459"/>
      <c r="T45" s="459"/>
      <c r="U45" s="459"/>
      <c r="V45" s="459"/>
      <c r="W45" s="460"/>
    </row>
    <row r="46" spans="1:23" ht="21.95" customHeight="1" thickBot="1" x14ac:dyDescent="0.25">
      <c r="B46" s="467" t="s">
        <v>321</v>
      </c>
      <c r="C46" s="468"/>
      <c r="D46" s="468"/>
      <c r="E46" s="100">
        <f>IF(SUM(E39:E43,E34:E36,E27:E31,E20:E24,E7:E12,E15:E17)=0,0,(AVERAGE(E39:E43,E34:E36,E27:E31,E20:E24,E7:E12,E15:E17)))</f>
        <v>0</v>
      </c>
      <c r="F46" s="408" t="s">
        <v>322</v>
      </c>
      <c r="G46" s="99">
        <f>IF($E46="",0,(IF($E46&lt;&gt;0,SUM(P39:P43,P34:P36,P27:P31,P20:P24,P7:P12,P15:P17)/SUM(E39:E43,E34:E36,E27:E31,E20:E24,E7:E12,E15:E17),0)))</f>
        <v>0</v>
      </c>
      <c r="H46" s="62"/>
      <c r="I46" s="62"/>
      <c r="J46" s="63"/>
      <c r="K46" s="63"/>
      <c r="L46" s="63"/>
      <c r="M46" s="63"/>
      <c r="N46" s="63"/>
      <c r="O46" s="63"/>
      <c r="P46" s="64"/>
      <c r="Q46" s="64"/>
      <c r="R46" s="64"/>
      <c r="S46" s="64"/>
      <c r="T46" s="64"/>
    </row>
    <row r="47" spans="1:23" ht="12.6" customHeight="1" x14ac:dyDescent="0.2">
      <c r="E47" s="67"/>
      <c r="F47" s="178"/>
      <c r="G47" s="68"/>
      <c r="H47" s="178"/>
      <c r="I47" s="178"/>
      <c r="J47" s="179"/>
      <c r="K47" s="179"/>
      <c r="L47" s="179"/>
      <c r="M47" s="179"/>
      <c r="N47" s="179"/>
      <c r="O47" s="179"/>
      <c r="P47" s="68"/>
      <c r="Q47" s="68"/>
      <c r="R47" s="68"/>
      <c r="S47" s="68"/>
      <c r="T47" s="68"/>
    </row>
    <row r="48" spans="1:23" s="23" customFormat="1" x14ac:dyDescent="0.2">
      <c r="B48" s="157"/>
      <c r="E48" s="180"/>
      <c r="F48" s="181"/>
      <c r="G48" s="158"/>
      <c r="H48" s="181"/>
      <c r="I48" s="181"/>
      <c r="J48" s="66"/>
      <c r="K48" s="66"/>
      <c r="L48" s="66"/>
      <c r="M48" s="66"/>
      <c r="N48" s="66"/>
      <c r="O48" s="66"/>
      <c r="P48" s="181"/>
      <c r="Q48" s="181"/>
      <c r="R48" s="181"/>
      <c r="S48" s="181"/>
      <c r="T48" s="181"/>
    </row>
    <row r="49" spans="2:20" s="23" customFormat="1" x14ac:dyDescent="0.2">
      <c r="B49" s="157"/>
      <c r="E49" s="180"/>
      <c r="F49" s="181"/>
      <c r="G49" s="158"/>
      <c r="H49" s="181"/>
      <c r="I49" s="181"/>
      <c r="J49" s="66"/>
      <c r="K49" s="66"/>
      <c r="L49" s="66"/>
      <c r="M49" s="66"/>
      <c r="N49" s="66"/>
      <c r="O49" s="66"/>
      <c r="P49" s="181"/>
      <c r="Q49" s="181"/>
      <c r="R49" s="181"/>
      <c r="S49" s="181"/>
      <c r="T49" s="181"/>
    </row>
    <row r="50" spans="2:20" s="23" customFormat="1" x14ac:dyDescent="0.2">
      <c r="B50" s="157"/>
      <c r="E50" s="180"/>
      <c r="F50" s="181"/>
      <c r="G50" s="158"/>
      <c r="H50" s="181"/>
      <c r="I50" s="181"/>
      <c r="J50" s="66"/>
      <c r="K50" s="66"/>
      <c r="L50" s="66"/>
      <c r="M50" s="66"/>
      <c r="N50" s="66"/>
      <c r="O50" s="66"/>
      <c r="P50" s="181"/>
      <c r="Q50" s="181"/>
      <c r="R50" s="181"/>
      <c r="S50" s="181"/>
      <c r="T50" s="181"/>
    </row>
    <row r="51" spans="2:20" ht="24.2" customHeight="1" x14ac:dyDescent="0.2">
      <c r="E51" s="68"/>
      <c r="F51" s="68"/>
      <c r="G51" s="68"/>
      <c r="H51" s="68"/>
      <c r="I51" s="68"/>
      <c r="J51" s="69"/>
      <c r="K51" s="69"/>
      <c r="L51" s="69"/>
      <c r="M51" s="69"/>
      <c r="N51" s="69"/>
      <c r="O51" s="69"/>
      <c r="P51" s="68"/>
      <c r="Q51" s="68"/>
      <c r="R51" s="68"/>
      <c r="S51" s="68"/>
      <c r="T51" s="68"/>
    </row>
    <row r="52" spans="2:20" ht="24.2" customHeight="1" x14ac:dyDescent="0.2">
      <c r="E52" s="68"/>
      <c r="F52" s="68"/>
      <c r="G52" s="68"/>
      <c r="H52" s="68"/>
      <c r="I52" s="68"/>
      <c r="J52" s="69"/>
      <c r="K52" s="69"/>
      <c r="L52" s="69"/>
      <c r="M52" s="69"/>
      <c r="N52" s="69"/>
      <c r="O52" s="69"/>
      <c r="P52" s="68"/>
      <c r="Q52" s="68"/>
      <c r="R52" s="68"/>
      <c r="S52" s="68"/>
      <c r="T52" s="68"/>
    </row>
    <row r="53" spans="2:20" ht="24.2" customHeight="1" x14ac:dyDescent="0.2">
      <c r="E53" s="68"/>
      <c r="F53" s="68"/>
      <c r="G53" s="68"/>
      <c r="H53" s="68"/>
      <c r="I53" s="68"/>
      <c r="J53" s="69"/>
      <c r="K53" s="69"/>
      <c r="L53" s="69"/>
      <c r="M53" s="69"/>
      <c r="N53" s="69"/>
      <c r="O53" s="69"/>
      <c r="P53" s="68"/>
      <c r="Q53" s="68"/>
      <c r="R53" s="68"/>
      <c r="S53" s="68"/>
      <c r="T53" s="68"/>
    </row>
    <row r="54" spans="2:20" ht="24.2" customHeight="1" x14ac:dyDescent="0.2">
      <c r="E54" s="68"/>
      <c r="F54" s="68"/>
      <c r="G54" s="68"/>
      <c r="H54" s="68"/>
      <c r="I54" s="68"/>
      <c r="J54" s="69"/>
      <c r="K54" s="69"/>
      <c r="L54" s="69"/>
      <c r="M54" s="69"/>
      <c r="N54" s="69"/>
      <c r="O54" s="69"/>
      <c r="P54" s="68"/>
      <c r="Q54" s="68"/>
      <c r="R54" s="68"/>
      <c r="S54" s="68"/>
      <c r="T54" s="68"/>
    </row>
    <row r="55" spans="2:20" ht="24.2" customHeight="1" x14ac:dyDescent="0.2">
      <c r="E55" s="68"/>
      <c r="F55" s="68"/>
      <c r="G55" s="68"/>
      <c r="H55" s="68"/>
      <c r="I55" s="68"/>
      <c r="J55" s="69"/>
      <c r="K55" s="69"/>
      <c r="L55" s="69"/>
      <c r="M55" s="69"/>
      <c r="N55" s="69"/>
      <c r="O55" s="69"/>
      <c r="P55" s="68"/>
      <c r="Q55" s="68"/>
      <c r="R55" s="68"/>
      <c r="S55" s="68"/>
      <c r="T55" s="68"/>
    </row>
    <row r="56" spans="2:20" ht="24.2" customHeight="1" x14ac:dyDescent="0.2">
      <c r="E56" s="68"/>
      <c r="F56" s="68"/>
      <c r="G56" s="68"/>
      <c r="H56" s="68"/>
      <c r="I56" s="68"/>
      <c r="J56" s="69"/>
      <c r="K56" s="69"/>
      <c r="L56" s="69"/>
      <c r="M56" s="69"/>
      <c r="N56" s="69"/>
      <c r="O56" s="69"/>
      <c r="P56" s="68"/>
      <c r="Q56" s="68"/>
      <c r="R56" s="68"/>
      <c r="S56" s="68"/>
      <c r="T56" s="68"/>
    </row>
    <row r="57" spans="2:20" ht="24.2" customHeight="1" x14ac:dyDescent="0.2">
      <c r="E57" s="68"/>
      <c r="F57" s="68"/>
      <c r="G57" s="68"/>
      <c r="H57" s="68"/>
      <c r="I57" s="68"/>
      <c r="J57" s="69"/>
      <c r="K57" s="69"/>
      <c r="L57" s="69"/>
      <c r="M57" s="69"/>
      <c r="N57" s="69"/>
      <c r="O57" s="69"/>
      <c r="P57" s="68"/>
      <c r="Q57" s="68"/>
      <c r="R57" s="68"/>
      <c r="S57" s="68"/>
      <c r="T57" s="68"/>
    </row>
    <row r="58" spans="2:20" ht="24.2" customHeight="1" x14ac:dyDescent="0.2">
      <c r="E58" s="68"/>
      <c r="F58" s="68"/>
      <c r="G58" s="68"/>
      <c r="H58" s="68"/>
      <c r="I58" s="68"/>
      <c r="J58" s="69"/>
      <c r="K58" s="69"/>
      <c r="L58" s="69"/>
      <c r="M58" s="69"/>
      <c r="N58" s="69"/>
      <c r="O58" s="69"/>
      <c r="P58" s="68"/>
      <c r="Q58" s="68"/>
      <c r="R58" s="68"/>
      <c r="S58" s="68"/>
      <c r="T58" s="68"/>
    </row>
    <row r="59" spans="2:20" ht="24.2" customHeight="1" x14ac:dyDescent="0.2">
      <c r="E59" s="68"/>
      <c r="F59" s="68"/>
      <c r="G59" s="68"/>
      <c r="H59" s="68"/>
      <c r="I59" s="68"/>
      <c r="J59" s="69"/>
      <c r="K59" s="69"/>
      <c r="L59" s="69"/>
      <c r="M59" s="69"/>
      <c r="N59" s="69"/>
      <c r="O59" s="69"/>
      <c r="P59" s="68"/>
      <c r="Q59" s="68"/>
      <c r="R59" s="68"/>
      <c r="S59" s="68"/>
      <c r="T59" s="68"/>
    </row>
    <row r="60" spans="2:20" x14ac:dyDescent="0.2">
      <c r="E60" s="68"/>
      <c r="F60" s="68"/>
      <c r="G60" s="68"/>
      <c r="H60" s="68"/>
      <c r="I60" s="68"/>
      <c r="J60" s="69"/>
      <c r="K60" s="69"/>
      <c r="L60" s="69"/>
      <c r="M60" s="69"/>
      <c r="N60" s="69"/>
      <c r="O60" s="69"/>
      <c r="P60" s="68"/>
      <c r="Q60" s="68"/>
      <c r="R60" s="68"/>
      <c r="S60" s="68"/>
      <c r="T60" s="68"/>
    </row>
    <row r="61" spans="2:20" x14ac:dyDescent="0.2">
      <c r="E61" s="68"/>
      <c r="F61" s="68"/>
      <c r="G61" s="68"/>
      <c r="H61" s="68"/>
      <c r="I61" s="68"/>
      <c r="J61" s="69"/>
      <c r="K61" s="69"/>
      <c r="L61" s="69"/>
      <c r="M61" s="69"/>
      <c r="N61" s="69"/>
      <c r="O61" s="69"/>
      <c r="P61" s="68"/>
      <c r="Q61" s="68"/>
      <c r="R61" s="68"/>
      <c r="S61" s="68"/>
      <c r="T61" s="68"/>
    </row>
    <row r="62" spans="2:20" x14ac:dyDescent="0.2">
      <c r="E62" s="68"/>
      <c r="F62" s="68"/>
      <c r="G62" s="68"/>
      <c r="H62" s="68"/>
      <c r="I62" s="68"/>
      <c r="J62" s="69"/>
      <c r="K62" s="69"/>
      <c r="L62" s="69"/>
      <c r="M62" s="69"/>
      <c r="N62" s="69"/>
      <c r="O62" s="69"/>
      <c r="P62" s="68"/>
      <c r="Q62" s="68"/>
      <c r="R62" s="68"/>
      <c r="S62" s="68"/>
      <c r="T62" s="68"/>
    </row>
    <row r="63" spans="2:20" x14ac:dyDescent="0.2">
      <c r="E63" s="68"/>
      <c r="F63" s="68"/>
      <c r="G63" s="68"/>
      <c r="H63" s="68"/>
      <c r="I63" s="68"/>
      <c r="J63" s="69"/>
      <c r="K63" s="69"/>
      <c r="L63" s="69"/>
      <c r="M63" s="69"/>
      <c r="N63" s="69"/>
      <c r="O63" s="69"/>
      <c r="P63" s="68"/>
      <c r="Q63" s="68"/>
      <c r="R63" s="68"/>
      <c r="S63" s="68"/>
      <c r="T63" s="68"/>
    </row>
    <row r="64" spans="2:20" x14ac:dyDescent="0.2">
      <c r="E64" s="68"/>
      <c r="F64" s="68"/>
      <c r="G64" s="68"/>
      <c r="H64" s="68"/>
      <c r="I64" s="68"/>
      <c r="J64" s="69"/>
      <c r="K64" s="69"/>
      <c r="L64" s="69"/>
      <c r="M64" s="69"/>
      <c r="N64" s="69"/>
      <c r="O64" s="69"/>
      <c r="P64" s="68"/>
      <c r="Q64" s="68"/>
      <c r="R64" s="68"/>
      <c r="S64" s="68"/>
      <c r="T64" s="68"/>
    </row>
    <row r="65" spans="5:20" x14ac:dyDescent="0.2">
      <c r="E65" s="68"/>
      <c r="F65" s="68"/>
      <c r="G65" s="68"/>
      <c r="H65" s="68"/>
      <c r="I65" s="68"/>
      <c r="J65" s="69"/>
      <c r="K65" s="69"/>
      <c r="L65" s="69"/>
      <c r="M65" s="69"/>
      <c r="N65" s="69"/>
      <c r="O65" s="69"/>
      <c r="P65" s="68"/>
      <c r="Q65" s="68"/>
      <c r="R65" s="68"/>
      <c r="S65" s="68"/>
      <c r="T65" s="68"/>
    </row>
    <row r="66" spans="5:20" x14ac:dyDescent="0.2">
      <c r="J66" s="69"/>
      <c r="K66" s="69"/>
      <c r="L66" s="69"/>
      <c r="M66" s="69"/>
      <c r="N66" s="69"/>
      <c r="O66" s="69"/>
    </row>
    <row r="67" spans="5:20" x14ac:dyDescent="0.2">
      <c r="J67" s="69"/>
      <c r="K67" s="69"/>
      <c r="L67" s="69"/>
      <c r="M67" s="69"/>
      <c r="N67" s="69"/>
      <c r="O67" s="69"/>
    </row>
    <row r="68" spans="5:20" x14ac:dyDescent="0.2">
      <c r="J68" s="69"/>
      <c r="K68" s="69"/>
      <c r="L68" s="69"/>
      <c r="M68" s="69"/>
      <c r="N68" s="69"/>
      <c r="O68" s="69"/>
    </row>
    <row r="69" spans="5:20" x14ac:dyDescent="0.2">
      <c r="J69" s="69"/>
      <c r="K69" s="69"/>
      <c r="L69" s="69"/>
      <c r="M69" s="69"/>
      <c r="N69" s="69"/>
      <c r="O69" s="69"/>
    </row>
  </sheetData>
  <sheetProtection sheet="1" objects="1" scenarios="1" formatRows="0" selectLockedCells="1"/>
  <mergeCells count="56">
    <mergeCell ref="B5:D5"/>
    <mergeCell ref="B2:I3"/>
    <mergeCell ref="B21:C21"/>
    <mergeCell ref="B20:C20"/>
    <mergeCell ref="B17:C17"/>
    <mergeCell ref="B16:C16"/>
    <mergeCell ref="B15:C15"/>
    <mergeCell ref="B7:C7"/>
    <mergeCell ref="B12:C12"/>
    <mergeCell ref="B11:C11"/>
    <mergeCell ref="B10:C10"/>
    <mergeCell ref="B9:C9"/>
    <mergeCell ref="B8:C8"/>
    <mergeCell ref="B28:C28"/>
    <mergeCell ref="B27:C27"/>
    <mergeCell ref="B24:C24"/>
    <mergeCell ref="B23:C23"/>
    <mergeCell ref="B22:C22"/>
    <mergeCell ref="B35:C35"/>
    <mergeCell ref="B34:C34"/>
    <mergeCell ref="B31:C31"/>
    <mergeCell ref="B30:C30"/>
    <mergeCell ref="B29:C29"/>
    <mergeCell ref="K37:O37"/>
    <mergeCell ref="K38:O38"/>
    <mergeCell ref="P37:W37"/>
    <mergeCell ref="P44:W44"/>
    <mergeCell ref="B43:C43"/>
    <mergeCell ref="B42:C42"/>
    <mergeCell ref="B41:C41"/>
    <mergeCell ref="B40:C40"/>
    <mergeCell ref="B39:C39"/>
    <mergeCell ref="P38:W38"/>
    <mergeCell ref="P19:W19"/>
    <mergeCell ref="P26:W26"/>
    <mergeCell ref="P33:W33"/>
    <mergeCell ref="P13:W13"/>
    <mergeCell ref="P18:W18"/>
    <mergeCell ref="P25:W25"/>
    <mergeCell ref="P32:W32"/>
    <mergeCell ref="B46:D46"/>
    <mergeCell ref="K4:O4"/>
    <mergeCell ref="K44:O44"/>
    <mergeCell ref="K6:O6"/>
    <mergeCell ref="K13:O13"/>
    <mergeCell ref="K14:O14"/>
    <mergeCell ref="K18:O18"/>
    <mergeCell ref="K19:O19"/>
    <mergeCell ref="K25:O25"/>
    <mergeCell ref="K26:O26"/>
    <mergeCell ref="K32:O32"/>
    <mergeCell ref="K33:O33"/>
    <mergeCell ref="B36:C36"/>
    <mergeCell ref="B45:W45"/>
    <mergeCell ref="P6:W6"/>
    <mergeCell ref="P14:W14"/>
  </mergeCells>
  <phoneticPr fontId="0" type="noConversion"/>
  <conditionalFormatting sqref="E27:E31 E34:E36 E7:E12 E15:E17 E20:E24 E39:E43">
    <cfRule type="cellIs" dxfId="305" priority="392" stopIfTrue="1" operator="lessThanOrEqual">
      <formula>0</formula>
    </cfRule>
  </conditionalFormatting>
  <conditionalFormatting sqref="J27:O31 J34:O36 J7:O12 J15:O17 J20:O24 J39:O43">
    <cfRule type="containsText" dxfId="304" priority="387" operator="containsText" text="Réagir">
      <formula>NOT(ISERROR(SEARCH("Réagir",J7)))</formula>
    </cfRule>
    <cfRule type="containsText" dxfId="303" priority="388" operator="containsText" text="Agir">
      <formula>NOT(ISERROR(SEARCH("Agir",J7)))</formula>
    </cfRule>
    <cfRule type="containsText" dxfId="302" priority="389" operator="containsText" text="Non prioritaire">
      <formula>NOT(ISERROR(SEARCH("Non prioritaire",J7)))</formula>
    </cfRule>
    <cfRule type="containsText" dxfId="301" priority="390" operator="containsText" text="Enjeux long terme">
      <formula>NOT(ISERROR(SEARCH("Enjeux long terme",J7)))</formula>
    </cfRule>
    <cfRule type="cellIs" dxfId="300" priority="391" operator="between">
      <formula>101</formula>
      <formula>160</formula>
    </cfRule>
  </conditionalFormatting>
  <conditionalFormatting sqref="J27:O31 J34:O36 J7:O12 J15:O17 J20:O24 J39:O43">
    <cfRule type="containsText" dxfId="299" priority="381" operator="containsText" text="Conforter">
      <formula>NOT(ISERROR(SEARCH("Conforter",J7)))</formula>
    </cfRule>
  </conditionalFormatting>
  <conditionalFormatting sqref="I7:I12 I15:I17 I20:I24 I27:I31 I34:I36 I39:I43">
    <cfRule type="expression" dxfId="298" priority="368">
      <formula>FIND("Réagir",J7)</formula>
    </cfRule>
    <cfRule type="expression" dxfId="297" priority="369">
      <formula>FIND("Agir",J7)</formula>
    </cfRule>
  </conditionalFormatting>
  <conditionalFormatting sqref="I7">
    <cfRule type="expression" dxfId="296" priority="365" stopIfTrue="1">
      <formula>ISTEXT(I7)</formula>
    </cfRule>
    <cfRule type="expression" dxfId="295" priority="366">
      <formula>FIND("Réagir",J7)</formula>
    </cfRule>
    <cfRule type="expression" dxfId="294" priority="367">
      <formula>FIND("Agir",J7)</formula>
    </cfRule>
  </conditionalFormatting>
  <conditionalFormatting sqref="I8:I12 I15:I17 I20:I24 I27:I31 I34:I36 I39:I43">
    <cfRule type="expression" dxfId="293" priority="362" stopIfTrue="1">
      <formula>ISTEXT(I8)</formula>
    </cfRule>
    <cfRule type="expression" dxfId="292" priority="363">
      <formula>FIND("Réagir",J8)</formula>
    </cfRule>
    <cfRule type="expression" dxfId="291" priority="364">
      <formula>FIND("Agir",J8)</formula>
    </cfRule>
  </conditionalFormatting>
  <conditionalFormatting sqref="O7:O12 O15:O17 O20:O24 O27:O31 O34:O36 O39:O43">
    <cfRule type="expression" dxfId="290" priority="358">
      <formula>FIND(O7,"Très élevé")</formula>
    </cfRule>
    <cfRule type="expression" dxfId="289" priority="359">
      <formula>FIND(O7,"Élevé")</formula>
    </cfRule>
    <cfRule type="expression" dxfId="288" priority="360">
      <formula>FIND(O7,"Moyennement élevé")</formula>
    </cfRule>
    <cfRule type="expression" dxfId="287" priority="361">
      <formula>FIND(O7,"Faible")</formula>
    </cfRule>
  </conditionalFormatting>
  <conditionalFormatting sqref="J27:J31 J34:J36 J7:J12 J15:J17 J20:J24 J39:J43">
    <cfRule type="containsText" dxfId="286" priority="250" operator="containsText" text="Non prioritaire">
      <formula>NOT(ISERROR(SEARCH("Non prioritaire",J7)))</formula>
    </cfRule>
    <cfRule type="containsText" dxfId="285" priority="251" operator="containsText" text="Enjeux long terme">
      <formula>NOT(ISERROR(SEARCH("Enjeux long terme",J7)))</formula>
    </cfRule>
    <cfRule type="cellIs" dxfId="284" priority="252" operator="between">
      <formula>101</formula>
      <formula>160</formula>
    </cfRule>
  </conditionalFormatting>
  <conditionalFormatting sqref="J27:J31 J34:J36 J7:J12 J15:J17 J20:J24 J39:J43">
    <cfRule type="cellIs" dxfId="283" priority="228" operator="between">
      <formula>101</formula>
      <formula>160</formula>
    </cfRule>
  </conditionalFormatting>
  <dataValidations xWindow="530" yWindow="482" count="3">
    <dataValidation type="whole" allowBlank="1" showInputMessage="1" showErrorMessage="1" errorTitle="Évaluation non valide" error="Les valeurs permises de l'évaluation sont de 0 à 100%" promptTitle="Évaluation" prompt="0 à 100%" sqref="G34:G36 G39:G43 G27:G31 G7:G12 G20:G24 G15:G17" xr:uid="{00000000-0002-0000-0500-000000000000}">
      <formula1>0</formula1>
      <formula2>100</formula2>
    </dataValidation>
    <dataValidation type="whole" allowBlank="1" showInputMessage="1" showErrorMessage="1" errorTitle="Pondération invalide" error="Les valeurs permises de la pondération sont 1, 2 ou 3" promptTitle="Pondération" prompt="Entrer 1, 2 ou 3" sqref="E34:E36 E39:E43 E27:E31 E7:E12 E15:E17 E20:E24" xr:uid="{00000000-0002-0000-0500-000001000000}">
      <formula1>1</formula1>
      <formula2>3</formula2>
    </dataValidation>
    <dataValidation type="whole" allowBlank="1" showInputMessage="1" showErrorMessage="1" sqref="K20:M24 K39:M43 K34:M36 K27:M31 K15:M17 K7:M12" xr:uid="{00000000-0002-0000-0500-000002000000}">
      <formula1>1</formula1>
      <formula2>4</formula2>
    </dataValidation>
  </dataValidations>
  <printOptions horizontalCentered="1" verticalCentered="1"/>
  <pageMargins left="0.23622047244094491" right="0.23622047244094491" top="0.51181102362204722" bottom="0.51181102362204722" header="0.23622047244094491" footer="0.23622047244094491"/>
  <pageSetup scale="40" orientation="landscape" horizontalDpi="4294967292" verticalDpi="4294967292" r:id="rId1"/>
  <headerFooter alignWithMargins="0">
    <oddHeader>&amp;L&amp;"Arial,Normal"&amp;12Analyse de développement durable&amp;C&amp;"Arial,Italique"&amp;18Dimension écologique&amp;R&amp;"Arial,Normal"&amp;14&amp;D</oddHeader>
    <oddFooter>&amp;L&amp;"Arial,Normal"Référence : Villeneuve, C. et Riffon, O., 2011&amp;C&amp;"Arial,Normal"Comment réaliser une analyse de développement durable? &amp;R&amp;"Arial,Normal"&amp;9Département des  sciences fondamentales, UQAC</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4">
    <tabColor indexed="47"/>
    <pageSetUpPr fitToPage="1"/>
  </sheetPr>
  <dimension ref="B1:W73"/>
  <sheetViews>
    <sheetView showGridLines="0" zoomScale="70" zoomScaleNormal="70" zoomScalePageLayoutView="55" workbookViewId="0">
      <pane xSplit="4" ySplit="5" topLeftCell="E24" activePane="bottomRight" state="frozen"/>
      <selection pane="topRight" activeCell="E1" sqref="E1"/>
      <selection pane="bottomLeft" activeCell="A6" sqref="A6"/>
      <selection pane="bottomRight" activeCell="H36" sqref="H36"/>
    </sheetView>
  </sheetViews>
  <sheetFormatPr baseColWidth="10" defaultColWidth="10.85546875" defaultRowHeight="14.25" x14ac:dyDescent="0.2"/>
  <cols>
    <col min="1" max="1" width="1.7109375" style="182" customWidth="1"/>
    <col min="2" max="3" width="4.7109375" style="183" customWidth="1"/>
    <col min="4" max="4" width="50.7109375" style="184" customWidth="1"/>
    <col min="5" max="5" width="12.7109375" style="182" customWidth="1"/>
    <col min="6" max="6" width="60.7109375" style="185" customWidth="1"/>
    <col min="7" max="7" width="12.7109375" style="182" customWidth="1"/>
    <col min="8" max="9" width="50.7109375" style="185" customWidth="1"/>
    <col min="10" max="10" width="22.85546875" style="182" customWidth="1"/>
    <col min="11" max="13" width="6.7109375" style="182" customWidth="1"/>
    <col min="14" max="14" width="11.42578125" style="182" customWidth="1"/>
    <col min="15" max="15" width="15.5703125" style="182" customWidth="1"/>
    <col min="16" max="20" width="5.28515625" style="182" hidden="1" customWidth="1"/>
    <col min="21" max="21" width="6.7109375" style="182" hidden="1" customWidth="1"/>
    <col min="22" max="22" width="8.28515625" style="182" hidden="1" customWidth="1"/>
    <col min="23" max="23" width="10.85546875" style="182" hidden="1" customWidth="1"/>
    <col min="24" max="16384" width="10.85546875" style="182"/>
  </cols>
  <sheetData>
    <row r="1" spans="2:23" ht="9" customHeight="1" thickBot="1" x14ac:dyDescent="0.25"/>
    <row r="2" spans="2:23" ht="30" customHeight="1" thickBot="1" x14ac:dyDescent="0.25">
      <c r="B2" s="502" t="s">
        <v>214</v>
      </c>
      <c r="C2" s="503"/>
      <c r="D2" s="503"/>
      <c r="E2" s="503"/>
      <c r="F2" s="503"/>
      <c r="G2" s="503"/>
      <c r="H2" s="503"/>
      <c r="I2" s="186"/>
      <c r="J2" s="187"/>
      <c r="K2" s="187"/>
      <c r="L2" s="187"/>
      <c r="M2" s="187"/>
      <c r="N2" s="187"/>
      <c r="O2" s="188"/>
      <c r="P2" s="187"/>
      <c r="Q2" s="187"/>
      <c r="R2" s="187"/>
      <c r="S2" s="187"/>
      <c r="T2" s="188"/>
      <c r="U2" s="189"/>
      <c r="V2" s="189"/>
      <c r="W2" s="189"/>
    </row>
    <row r="3" spans="2:23" ht="30" customHeight="1" thickBot="1" x14ac:dyDescent="0.25">
      <c r="B3" s="504"/>
      <c r="C3" s="505"/>
      <c r="D3" s="505"/>
      <c r="E3" s="505"/>
      <c r="F3" s="505"/>
      <c r="G3" s="505"/>
      <c r="H3" s="505"/>
      <c r="I3" s="190"/>
      <c r="J3" s="191"/>
      <c r="K3" s="191"/>
      <c r="L3" s="191"/>
      <c r="M3" s="191"/>
      <c r="N3" s="191"/>
      <c r="O3" s="192"/>
      <c r="P3" s="189"/>
      <c r="Q3" s="189"/>
      <c r="R3" s="189"/>
      <c r="S3" s="189"/>
      <c r="T3" s="193"/>
      <c r="U3" s="189"/>
      <c r="V3" s="189"/>
      <c r="W3" s="189"/>
    </row>
    <row r="4" spans="2:23" ht="21.95" customHeight="1" thickBot="1" x14ac:dyDescent="0.25">
      <c r="B4" s="194"/>
      <c r="C4" s="195"/>
      <c r="D4" s="195"/>
      <c r="E4" s="195"/>
      <c r="F4" s="195"/>
      <c r="G4" s="195"/>
      <c r="H4" s="195"/>
      <c r="I4" s="195"/>
      <c r="J4" s="196"/>
      <c r="K4" s="491" t="s">
        <v>98</v>
      </c>
      <c r="L4" s="492"/>
      <c r="M4" s="492"/>
      <c r="N4" s="492"/>
      <c r="O4" s="493"/>
      <c r="P4" s="189"/>
      <c r="Q4" s="189"/>
      <c r="R4" s="189"/>
      <c r="S4" s="189"/>
      <c r="T4" s="193"/>
      <c r="U4" s="189"/>
      <c r="V4" s="189"/>
      <c r="W4" s="189"/>
    </row>
    <row r="5" spans="2:23" s="197" customFormat="1" ht="83.25" customHeight="1" thickBot="1" x14ac:dyDescent="0.25">
      <c r="B5" s="506" t="s">
        <v>38</v>
      </c>
      <c r="C5" s="507"/>
      <c r="D5" s="507"/>
      <c r="E5" s="198" t="s">
        <v>71</v>
      </c>
      <c r="F5" s="199" t="s">
        <v>103</v>
      </c>
      <c r="G5" s="198" t="s">
        <v>72</v>
      </c>
      <c r="H5" s="199" t="s">
        <v>417</v>
      </c>
      <c r="I5" s="199" t="s">
        <v>0</v>
      </c>
      <c r="J5" s="199" t="s">
        <v>70</v>
      </c>
      <c r="K5" s="198" t="s">
        <v>77</v>
      </c>
      <c r="L5" s="198" t="s">
        <v>78</v>
      </c>
      <c r="M5" s="198" t="s">
        <v>79</v>
      </c>
      <c r="N5" s="200" t="s">
        <v>96</v>
      </c>
      <c r="O5" s="201" t="s">
        <v>80</v>
      </c>
      <c r="P5" s="202" t="s">
        <v>9</v>
      </c>
      <c r="Q5" s="203" t="s">
        <v>10</v>
      </c>
      <c r="R5" s="203" t="s">
        <v>11</v>
      </c>
      <c r="S5" s="203" t="s">
        <v>12</v>
      </c>
      <c r="T5" s="203" t="s">
        <v>13</v>
      </c>
      <c r="U5" s="203" t="s">
        <v>76</v>
      </c>
      <c r="V5" s="203" t="s">
        <v>81</v>
      </c>
      <c r="W5" s="203" t="s">
        <v>82</v>
      </c>
    </row>
    <row r="6" spans="2:23" s="34" customFormat="1" ht="30" customHeight="1" thickBot="1" x14ac:dyDescent="0.25">
      <c r="B6" s="148">
        <v>1</v>
      </c>
      <c r="C6" s="149" t="s">
        <v>218</v>
      </c>
      <c r="D6" s="149"/>
      <c r="E6" s="390"/>
      <c r="F6" s="390"/>
      <c r="G6" s="390"/>
      <c r="H6" s="390"/>
      <c r="I6" s="390"/>
      <c r="J6" s="391"/>
      <c r="K6" s="419"/>
      <c r="L6" s="420"/>
      <c r="M6" s="420"/>
      <c r="N6" s="420"/>
      <c r="O6" s="421"/>
      <c r="P6" s="458"/>
      <c r="Q6" s="459"/>
      <c r="R6" s="459"/>
      <c r="S6" s="459"/>
      <c r="T6" s="459"/>
      <c r="U6" s="459"/>
      <c r="V6" s="459"/>
      <c r="W6" s="460"/>
    </row>
    <row r="7" spans="2:23" s="197" customFormat="1" ht="42" customHeight="1" x14ac:dyDescent="0.2">
      <c r="B7" s="498" t="s">
        <v>21</v>
      </c>
      <c r="C7" s="499"/>
      <c r="D7" s="274" t="s">
        <v>219</v>
      </c>
      <c r="E7" s="88"/>
      <c r="F7" s="275"/>
      <c r="G7" s="90"/>
      <c r="H7" s="275"/>
      <c r="I7" s="91"/>
      <c r="J7" s="92" t="str">
        <f>IF(U7&lt;101," ",IF(U7&lt;161,"Enjeux long terme",IF(U7&lt;202,"Non prioritaire",IF(U7&lt;222,"Réagir",IF(U7&lt;262,"Agir",IF(U7&lt;303,"Conforter",IF(U7&lt;343,"Réagir",IF(U7&lt;363,"Agir",IF(U7&lt;404,"Conforter")))))))))</f>
        <v xml:space="preserve"> </v>
      </c>
      <c r="K7" s="112"/>
      <c r="L7" s="113"/>
      <c r="M7" s="113"/>
      <c r="N7" s="114" t="e">
        <f>IF(V7&lt;1.5,"Très bien",IF(V7&lt;2.5,"Bien",IF(V7&lt;3.5,"Passable",IF(V7&lt;4.01,"Faible"))))</f>
        <v>#DIV/0!</v>
      </c>
      <c r="O7" s="115" t="e">
        <f>IF(W7&lt;103.4,"Faible",IF(W7&lt;104.4,"Moyennement élevé",IF(W7&lt;105.1,"Élevé",IF(W7&lt;203.4,"Faible",IF(W7&lt;204.4,"Moyennement élevé",IF(W7&lt;205.4,"Élevé",IF(W7&lt;206.1,"Très élevé",IF(W7&lt;304.4,"Faible",IF(W7&lt;305.4,"Moyennement élevé",IF(W7&lt;307.1,"Très élevé"))))))))))</f>
        <v>#DIV/0!</v>
      </c>
      <c r="P7" s="210">
        <f>$E7*G7/100</f>
        <v>0</v>
      </c>
      <c r="Q7" s="211" t="e">
        <f>$E7*#REF!/100</f>
        <v>#REF!</v>
      </c>
      <c r="R7" s="211" t="e">
        <f>$E7*#REF!/100</f>
        <v>#REF!</v>
      </c>
      <c r="S7" s="211" t="e">
        <f>$E7*#REF!/100</f>
        <v>#REF!</v>
      </c>
      <c r="T7" s="212" t="e">
        <f>$E7*#REF!/100</f>
        <v>#REF!</v>
      </c>
      <c r="U7" s="176">
        <f>IF(G7="",0,((E7*101)+G7))</f>
        <v>0</v>
      </c>
      <c r="V7" s="176" t="e">
        <f>AVERAGE(K7:M7)</f>
        <v>#DIV/0!</v>
      </c>
      <c r="W7" s="176" t="e">
        <f>(E7*101)+V7</f>
        <v>#DIV/0!</v>
      </c>
    </row>
    <row r="8" spans="2:23" ht="42" customHeight="1" x14ac:dyDescent="0.2">
      <c r="B8" s="500" t="s">
        <v>22</v>
      </c>
      <c r="C8" s="501"/>
      <c r="D8" s="271" t="s">
        <v>220</v>
      </c>
      <c r="E8" s="82"/>
      <c r="F8" s="204"/>
      <c r="G8" s="84"/>
      <c r="H8" s="204"/>
      <c r="I8" s="85"/>
      <c r="J8" s="93" t="str">
        <f>IF(U8&lt;101," ",IF(U8&lt;161,"Enjeux long terme",IF(U8&lt;202,"Non prioritaire",IF(U8&lt;222,"Réagir",IF(U8&lt;262,"Agir",IF(U8&lt;303,"Conforter",IF(U8&lt;343,"Réagir",IF(U8&lt;363,"Agir",IF(U8&lt;404,"Conforter")))))))))</f>
        <v xml:space="preserve"> </v>
      </c>
      <c r="K8" s="121"/>
      <c r="L8" s="119"/>
      <c r="M8" s="119"/>
      <c r="N8" s="120" t="e">
        <f>IF(V8&lt;1.5,"Très bien",IF(V8&lt;2.5,"Bien",IF(V8&lt;3.5,"Passable",IF(V8&lt;4.01,"Faible"))))</f>
        <v>#DIV/0!</v>
      </c>
      <c r="O8" s="43" t="e">
        <f>IF(W8&lt;103.4,"Faible",IF(W8&lt;104.4,"Moyennement élevé",IF(W8&lt;105.1,"Élevé",IF(W8&lt;203.4,"Faible",IF(W8&lt;204.4,"Moyennement élevé",IF(W8&lt;205.4,"Élevé",IF(W8&lt;206.1,"Très élevé",IF(W8&lt;304.4,"Faible",IF(W8&lt;305.4,"Moyennement élevé",IF(W8&lt;307.1,"Très élevé"))))))))))</f>
        <v>#DIV/0!</v>
      </c>
      <c r="P8" s="205">
        <f>$E8*G8/100</f>
        <v>0</v>
      </c>
      <c r="Q8" s="206" t="e">
        <f>$E8*#REF!/100</f>
        <v>#REF!</v>
      </c>
      <c r="R8" s="206" t="e">
        <f>$E8*#REF!/100</f>
        <v>#REF!</v>
      </c>
      <c r="S8" s="206" t="e">
        <f>$E8*#REF!/100</f>
        <v>#REF!</v>
      </c>
      <c r="T8" s="207" t="e">
        <f>$E8*#REF!/100</f>
        <v>#REF!</v>
      </c>
      <c r="U8" s="176">
        <f>IF(G8="",0,((E8*101)+G8))</f>
        <v>0</v>
      </c>
      <c r="V8" s="382" t="e">
        <f>AVERAGE(K8:M8)</f>
        <v>#DIV/0!</v>
      </c>
      <c r="W8" s="382" t="e">
        <f>(E8*101)+V8</f>
        <v>#DIV/0!</v>
      </c>
    </row>
    <row r="9" spans="2:23" ht="42" customHeight="1" x14ac:dyDescent="0.2">
      <c r="B9" s="500" t="s">
        <v>23</v>
      </c>
      <c r="C9" s="501"/>
      <c r="D9" s="271" t="s">
        <v>221</v>
      </c>
      <c r="E9" s="82"/>
      <c r="F9" s="204"/>
      <c r="G9" s="84"/>
      <c r="H9" s="204"/>
      <c r="I9" s="85"/>
      <c r="J9" s="93" t="str">
        <f>IF(U9&lt;101," ",IF(U9&lt;161,"Enjeux long terme",IF(U9&lt;202,"Non prioritaire",IF(U9&lt;222,"Réagir",IF(U9&lt;262,"Agir",IF(U9&lt;303,"Conforter",IF(U9&lt;343,"Réagir",IF(U9&lt;363,"Agir",IF(U9&lt;404,"Conforter")))))))))</f>
        <v xml:space="preserve"> </v>
      </c>
      <c r="K9" s="121"/>
      <c r="L9" s="119"/>
      <c r="M9" s="119"/>
      <c r="N9" s="120" t="e">
        <f>IF(V9&lt;1.5,"Très bien",IF(V9&lt;2.5,"Bien",IF(V9&lt;3.5,"Passable",IF(V9&lt;4.01,"Faible"))))</f>
        <v>#DIV/0!</v>
      </c>
      <c r="O9" s="43" t="e">
        <f>IF(W9&lt;103.4,"Faible",IF(W9&lt;104.4,"Moyennement élevé",IF(W9&lt;105.1,"Élevé",IF(W9&lt;203.4,"Faible",IF(W9&lt;204.4,"Moyennement élevé",IF(W9&lt;205.4,"Élevé",IF(W9&lt;206.1,"Très élevé",IF(W9&lt;304.4,"Faible",IF(W9&lt;305.4,"Moyennement élevé",IF(W9&lt;307.1,"Très élevé"))))))))))</f>
        <v>#DIV/0!</v>
      </c>
      <c r="P9" s="205">
        <f>$E9*G9/100</f>
        <v>0</v>
      </c>
      <c r="Q9" s="206" t="e">
        <f>$E9*#REF!/100</f>
        <v>#REF!</v>
      </c>
      <c r="R9" s="206" t="e">
        <f>$E9*#REF!/100</f>
        <v>#REF!</v>
      </c>
      <c r="S9" s="206" t="e">
        <f>$E9*#REF!/100</f>
        <v>#REF!</v>
      </c>
      <c r="T9" s="207" t="e">
        <f>$E9*#REF!/100</f>
        <v>#REF!</v>
      </c>
      <c r="U9" s="176">
        <f>IF(G9="",0,((E9*101)+G9))</f>
        <v>0</v>
      </c>
      <c r="V9" s="382" t="e">
        <f>AVERAGE(K9:M9)</f>
        <v>#DIV/0!</v>
      </c>
      <c r="W9" s="382" t="e">
        <f>(E9*101)+V9</f>
        <v>#DIV/0!</v>
      </c>
    </row>
    <row r="10" spans="2:23" ht="42" customHeight="1" x14ac:dyDescent="0.2">
      <c r="B10" s="500" t="s">
        <v>39</v>
      </c>
      <c r="C10" s="501"/>
      <c r="D10" s="271" t="s">
        <v>222</v>
      </c>
      <c r="E10" s="82"/>
      <c r="F10" s="204"/>
      <c r="G10" s="84"/>
      <c r="H10" s="204"/>
      <c r="I10" s="85"/>
      <c r="J10" s="93" t="str">
        <f>IF(U10&lt;101," ",IF(U10&lt;161,"Enjeux long terme",IF(U10&lt;202,"Non prioritaire",IF(U10&lt;222,"Réagir",IF(U10&lt;262,"Agir",IF(U10&lt;303,"Conforter",IF(U10&lt;343,"Réagir",IF(U10&lt;363,"Agir",IF(U10&lt;404,"Conforter")))))))))</f>
        <v xml:space="preserve"> </v>
      </c>
      <c r="K10" s="121"/>
      <c r="L10" s="119"/>
      <c r="M10" s="119"/>
      <c r="N10" s="120" t="e">
        <f t="shared" ref="N10:N11" si="0">IF(V10&lt;1.5,"Très bien",IF(V10&lt;2.5,"Bien",IF(V10&lt;3.5,"Passable",IF(V10&lt;4.01,"Faible"))))</f>
        <v>#DIV/0!</v>
      </c>
      <c r="O10" s="43" t="e">
        <f t="shared" ref="O10:O11" si="1">IF(W10&lt;103.4,"Faible",IF(W10&lt;104.4,"Moyennement élevé",IF(W10&lt;105.1,"Élevé",IF(W10&lt;203.4,"Faible",IF(W10&lt;204.4,"Moyennement élevé",IF(W10&lt;205.4,"Élevé",IF(W10&lt;206.1,"Très élevé",IF(W10&lt;304.4,"Faible",IF(W10&lt;305.4,"Moyennement élevé",IF(W10&lt;307.1,"Très élevé"))))))))))</f>
        <v>#DIV/0!</v>
      </c>
      <c r="P10" s="205">
        <f t="shared" ref="P10:P11" si="2">$E10*G10/100</f>
        <v>0</v>
      </c>
      <c r="Q10" s="206" t="e">
        <f>$E10*#REF!/100</f>
        <v>#REF!</v>
      </c>
      <c r="R10" s="206" t="e">
        <f>$E10*#REF!/100</f>
        <v>#REF!</v>
      </c>
      <c r="S10" s="206" t="e">
        <f>$E10*#REF!/100</f>
        <v>#REF!</v>
      </c>
      <c r="T10" s="207" t="e">
        <f>$E10*#REF!/100</f>
        <v>#REF!</v>
      </c>
      <c r="U10" s="176">
        <f>IF(G10="",0,((E10*101)+G10))</f>
        <v>0</v>
      </c>
      <c r="V10" s="382" t="e">
        <f t="shared" ref="V10:V11" si="3">AVERAGE(K10:M10)</f>
        <v>#DIV/0!</v>
      </c>
      <c r="W10" s="382" t="e">
        <f t="shared" ref="W10:W11" si="4">(E10*101)+V10</f>
        <v>#DIV/0!</v>
      </c>
    </row>
    <row r="11" spans="2:23" ht="42" customHeight="1" thickBot="1" x14ac:dyDescent="0.25">
      <c r="B11" s="496" t="s">
        <v>86</v>
      </c>
      <c r="C11" s="497"/>
      <c r="D11" s="277" t="s">
        <v>223</v>
      </c>
      <c r="E11" s="95"/>
      <c r="F11" s="208"/>
      <c r="G11" s="97"/>
      <c r="H11" s="208"/>
      <c r="I11" s="98"/>
      <c r="J11" s="93" t="str">
        <f>IF(U11&lt;101," ",IF(U11&lt;161,"Enjeux long terme",IF(U11&lt;202,"Non prioritaire",IF(U11&lt;222,"Réagir",IF(U11&lt;262,"Agir",IF(U11&lt;303,"Conforter",IF(U11&lt;343,"Réagir",IF(U11&lt;363,"Agir",IF(U11&lt;404,"Conforter")))))))))</f>
        <v xml:space="preserve"> </v>
      </c>
      <c r="K11" s="122"/>
      <c r="L11" s="123"/>
      <c r="M11" s="123"/>
      <c r="N11" s="124" t="e">
        <f t="shared" si="0"/>
        <v>#DIV/0!</v>
      </c>
      <c r="O11" s="51" t="e">
        <f t="shared" si="1"/>
        <v>#DIV/0!</v>
      </c>
      <c r="P11" s="205">
        <f t="shared" si="2"/>
        <v>0</v>
      </c>
      <c r="Q11" s="206" t="e">
        <f>$E11*#REF!/100</f>
        <v>#REF!</v>
      </c>
      <c r="R11" s="206" t="e">
        <f>$E11*#REF!/100</f>
        <v>#REF!</v>
      </c>
      <c r="S11" s="206" t="e">
        <f>$E11*#REF!/100</f>
        <v>#REF!</v>
      </c>
      <c r="T11" s="207" t="e">
        <f>$E11*#REF!/100</f>
        <v>#REF!</v>
      </c>
      <c r="U11" s="176">
        <f>IF(G11="",0,((E11*101)+G11))</f>
        <v>0</v>
      </c>
      <c r="V11" s="382" t="e">
        <f t="shared" si="3"/>
        <v>#DIV/0!</v>
      </c>
      <c r="W11" s="382" t="e">
        <f t="shared" si="4"/>
        <v>#DIV/0!</v>
      </c>
    </row>
    <row r="12" spans="2:23" s="34" customFormat="1" ht="30" customHeight="1" thickBot="1" x14ac:dyDescent="0.25">
      <c r="B12" s="52"/>
      <c r="C12" s="53"/>
      <c r="D12" s="70" t="s">
        <v>337</v>
      </c>
      <c r="E12" s="79">
        <f>IF(SUM(E7:E11)=0,0,(AVERAGE(E7:E11)))</f>
        <v>0</v>
      </c>
      <c r="F12" s="401" t="s">
        <v>338</v>
      </c>
      <c r="G12" s="80">
        <f>IF($E12="",0,(IF($E12&lt;&gt;0,SUM(P7:P11)/SUM(E7:E11),0)))</f>
        <v>0</v>
      </c>
      <c r="H12" s="404"/>
      <c r="I12" s="405"/>
      <c r="J12" s="406"/>
      <c r="K12" s="490"/>
      <c r="L12" s="472"/>
      <c r="M12" s="472"/>
      <c r="N12" s="472"/>
      <c r="O12" s="473"/>
      <c r="P12" s="458"/>
      <c r="Q12" s="459"/>
      <c r="R12" s="459"/>
      <c r="S12" s="459"/>
      <c r="T12" s="459"/>
      <c r="U12" s="459"/>
      <c r="V12" s="459"/>
      <c r="W12" s="460"/>
    </row>
    <row r="13" spans="2:23" s="34" customFormat="1" ht="30" customHeight="1" thickBot="1" x14ac:dyDescent="0.25">
      <c r="B13" s="148">
        <v>2</v>
      </c>
      <c r="C13" s="149" t="s">
        <v>224</v>
      </c>
      <c r="D13" s="149"/>
      <c r="E13" s="390"/>
      <c r="F13" s="390"/>
      <c r="G13" s="390"/>
      <c r="H13" s="390"/>
      <c r="I13" s="390"/>
      <c r="J13" s="391"/>
      <c r="K13" s="419"/>
      <c r="L13" s="420"/>
      <c r="M13" s="420"/>
      <c r="N13" s="420"/>
      <c r="O13" s="421"/>
      <c r="P13" s="458"/>
      <c r="Q13" s="459"/>
      <c r="R13" s="459"/>
      <c r="S13" s="459"/>
      <c r="T13" s="459"/>
      <c r="U13" s="459"/>
      <c r="V13" s="459"/>
      <c r="W13" s="460"/>
    </row>
    <row r="14" spans="2:23" ht="42" customHeight="1" x14ac:dyDescent="0.2">
      <c r="B14" s="498" t="s">
        <v>24</v>
      </c>
      <c r="C14" s="499"/>
      <c r="D14" s="274" t="s">
        <v>225</v>
      </c>
      <c r="E14" s="88"/>
      <c r="F14" s="275"/>
      <c r="G14" s="90"/>
      <c r="H14" s="275"/>
      <c r="I14" s="91"/>
      <c r="J14" s="92" t="str">
        <f>IF(U14&lt;101," ",IF(U14&lt;161,"Enjeux long terme",IF(U14&lt;202,"Non prioritaire",IF(U14&lt;222,"Réagir",IF(U14&lt;262,"Agir",IF(U14&lt;303,"Conforter",IF(U14&lt;343,"Réagir",IF(U14&lt;363,"Agir",IF(U14&lt;404,"Conforter")))))))))</f>
        <v xml:space="preserve"> </v>
      </c>
      <c r="K14" s="112"/>
      <c r="L14" s="113"/>
      <c r="M14" s="113"/>
      <c r="N14" s="114" t="e">
        <f>IF(V14&lt;1.5,"Très bien",IF(V14&lt;2.5,"Bien",IF(V14&lt;3.5,"Passable",IF(V14&lt;4.01,"Faible"))))</f>
        <v>#DIV/0!</v>
      </c>
      <c r="O14" s="115" t="e">
        <f>IF(W14&lt;103.4,"Faible",IF(W14&lt;104.4,"Moyennement élevé",IF(W14&lt;105.1,"Élevé",IF(W14&lt;203.4,"Faible",IF(W14&lt;204.4,"Moyennement élevé",IF(W14&lt;205.4,"Élevé",IF(W14&lt;206.1,"Très élevé",IF(W14&lt;304.4,"Faible",IF(W14&lt;305.4,"Moyennement élevé",IF(W14&lt;307.1,"Très élevé"))))))))))</f>
        <v>#DIV/0!</v>
      </c>
      <c r="P14" s="210">
        <f>$E14*G14/100</f>
        <v>0</v>
      </c>
      <c r="Q14" s="211" t="e">
        <f>$E14*#REF!/100</f>
        <v>#REF!</v>
      </c>
      <c r="R14" s="211" t="e">
        <f>$E14*#REF!/100</f>
        <v>#REF!</v>
      </c>
      <c r="S14" s="211" t="e">
        <f>$E14*#REF!/100</f>
        <v>#REF!</v>
      </c>
      <c r="T14" s="212" t="e">
        <f>$E14*#REF!/100</f>
        <v>#REF!</v>
      </c>
      <c r="U14" s="176">
        <f>IF(G14="",0,((E14*101)+G14))</f>
        <v>0</v>
      </c>
      <c r="V14" s="176" t="e">
        <f>AVERAGE(K14:M14)</f>
        <v>#DIV/0!</v>
      </c>
      <c r="W14" s="176" t="e">
        <f>(E14*101)+V14</f>
        <v>#DIV/0!</v>
      </c>
    </row>
    <row r="15" spans="2:23" ht="42" customHeight="1" x14ac:dyDescent="0.2">
      <c r="B15" s="500" t="s">
        <v>25</v>
      </c>
      <c r="C15" s="501"/>
      <c r="D15" s="271" t="s">
        <v>55</v>
      </c>
      <c r="E15" s="82"/>
      <c r="F15" s="204"/>
      <c r="G15" s="84"/>
      <c r="H15" s="204"/>
      <c r="I15" s="85"/>
      <c r="J15" s="93" t="str">
        <f>IF(U15&lt;101," ",IF(U15&lt;161,"Enjeux long terme",IF(U15&lt;202,"Non prioritaire",IF(U15&lt;222,"Réagir",IF(U15&lt;262,"Agir",IF(U15&lt;303,"Conforter",IF(U15&lt;343,"Réagir",IF(U15&lt;363,"Agir",IF(U15&lt;404,"Conforter")))))))))</f>
        <v xml:space="preserve"> </v>
      </c>
      <c r="K15" s="121"/>
      <c r="L15" s="119"/>
      <c r="M15" s="119"/>
      <c r="N15" s="120" t="e">
        <f>IF(V15&lt;1.5,"Très bien",IF(V15&lt;2.5,"Bien",IF(V15&lt;3.5,"Passable",IF(V15&lt;4.01,"Faible"))))</f>
        <v>#DIV/0!</v>
      </c>
      <c r="O15" s="43" t="e">
        <f>IF(W15&lt;103.4,"Faible",IF(W15&lt;104.4,"Moyennement élevé",IF(W15&lt;105.1,"Élevé",IF(W15&lt;203.4,"Faible",IF(W15&lt;204.4,"Moyennement élevé",IF(W15&lt;205.4,"Élevé",IF(W15&lt;206.1,"Très élevé",IF(W15&lt;304.4,"Faible",IF(W15&lt;305.4,"Moyennement élevé",IF(W15&lt;307.1,"Très élevé"))))))))))</f>
        <v>#DIV/0!</v>
      </c>
      <c r="P15" s="205">
        <f>$E15*G15/100</f>
        <v>0</v>
      </c>
      <c r="Q15" s="206" t="e">
        <f>$E15*#REF!/100</f>
        <v>#REF!</v>
      </c>
      <c r="R15" s="206" t="e">
        <f>$E15*#REF!/100</f>
        <v>#REF!</v>
      </c>
      <c r="S15" s="206" t="e">
        <f>$E15*#REF!/100</f>
        <v>#REF!</v>
      </c>
      <c r="T15" s="207" t="e">
        <f>$E15*#REF!/100</f>
        <v>#REF!</v>
      </c>
      <c r="U15" s="176">
        <f>IF(G15="",0,((E15*101)+G15))</f>
        <v>0</v>
      </c>
      <c r="V15" s="382" t="e">
        <f>AVERAGE(K15:M15)</f>
        <v>#DIV/0!</v>
      </c>
      <c r="W15" s="382" t="e">
        <f>(E15*101)+V15</f>
        <v>#DIV/0!</v>
      </c>
    </row>
    <row r="16" spans="2:23" ht="42" customHeight="1" thickBot="1" x14ac:dyDescent="0.25">
      <c r="B16" s="496" t="s">
        <v>26</v>
      </c>
      <c r="C16" s="497"/>
      <c r="D16" s="277" t="s">
        <v>421</v>
      </c>
      <c r="E16" s="95"/>
      <c r="F16" s="208"/>
      <c r="G16" s="97"/>
      <c r="H16" s="208"/>
      <c r="I16" s="98"/>
      <c r="J16" s="93" t="str">
        <f>IF(U16&lt;101," ",IF(U16&lt;161,"Enjeux long terme",IF(U16&lt;202,"Non prioritaire",IF(U16&lt;222,"Réagir",IF(U16&lt;262,"Agir",IF(U16&lt;303,"Conforter",IF(U16&lt;343,"Réagir",IF(U16&lt;363,"Agir",IF(U16&lt;404,"Conforter")))))))))</f>
        <v xml:space="preserve"> </v>
      </c>
      <c r="K16" s="122"/>
      <c r="L16" s="123"/>
      <c r="M16" s="123"/>
      <c r="N16" s="124" t="e">
        <f>IF(V16&lt;1.5,"Très bien",IF(V16&lt;2.5,"Bien",IF(V16&lt;3.5,"Passable",IF(V16&lt;4.01,"Faible"))))</f>
        <v>#DIV/0!</v>
      </c>
      <c r="O16" s="51" t="e">
        <f>IF(W16&lt;103.4,"Faible",IF(W16&lt;104.4,"Moyennement élevé",IF(W16&lt;105.1,"Élevé",IF(W16&lt;203.4,"Faible",IF(W16&lt;204.4,"Moyennement élevé",IF(W16&lt;205.4,"Élevé",IF(W16&lt;206.1,"Très élevé",IF(W16&lt;304.4,"Faible",IF(W16&lt;305.4,"Moyennement élevé",IF(W16&lt;307.1,"Très élevé"))))))))))</f>
        <v>#DIV/0!</v>
      </c>
      <c r="P16" s="205">
        <f>$E16*G16/100</f>
        <v>0</v>
      </c>
      <c r="Q16" s="206" t="e">
        <f>$E16*#REF!/100</f>
        <v>#REF!</v>
      </c>
      <c r="R16" s="206" t="e">
        <f>$E16*#REF!/100</f>
        <v>#REF!</v>
      </c>
      <c r="S16" s="206" t="e">
        <f>$E16*#REF!/100</f>
        <v>#REF!</v>
      </c>
      <c r="T16" s="207" t="e">
        <f>$E16*#REF!/100</f>
        <v>#REF!</v>
      </c>
      <c r="U16" s="176">
        <f>IF(G16="",0,((E16*101)+G16))</f>
        <v>0</v>
      </c>
      <c r="V16" s="382" t="e">
        <f>AVERAGE(K16:M16)</f>
        <v>#DIV/0!</v>
      </c>
      <c r="W16" s="382" t="e">
        <f>(E16*101)+V16</f>
        <v>#DIV/0!</v>
      </c>
    </row>
    <row r="17" spans="2:23" s="34" customFormat="1" ht="30" customHeight="1" thickBot="1" x14ac:dyDescent="0.25">
      <c r="B17" s="52"/>
      <c r="C17" s="53"/>
      <c r="D17" s="70" t="s">
        <v>339</v>
      </c>
      <c r="E17" s="79">
        <f>IF(SUM(E14:E16)=0,0,(AVERAGE(E14:E16)))</f>
        <v>0</v>
      </c>
      <c r="F17" s="392" t="s">
        <v>340</v>
      </c>
      <c r="G17" s="109">
        <f>IF($E17="",0,(IF($E17&lt;&gt;0,SUM(P14:P16)/SUM(E14:E16),0)))</f>
        <v>0</v>
      </c>
      <c r="H17" s="404"/>
      <c r="I17" s="405"/>
      <c r="J17" s="406"/>
      <c r="K17" s="490"/>
      <c r="L17" s="472"/>
      <c r="M17" s="472"/>
      <c r="N17" s="472"/>
      <c r="O17" s="473"/>
      <c r="P17" s="458"/>
      <c r="Q17" s="459"/>
      <c r="R17" s="459"/>
      <c r="S17" s="459"/>
      <c r="T17" s="459"/>
      <c r="U17" s="459"/>
      <c r="V17" s="459"/>
      <c r="W17" s="460"/>
    </row>
    <row r="18" spans="2:23" s="34" customFormat="1" ht="30" customHeight="1" thickBot="1" x14ac:dyDescent="0.25">
      <c r="B18" s="148">
        <v>3</v>
      </c>
      <c r="C18" s="149" t="s">
        <v>226</v>
      </c>
      <c r="D18" s="149"/>
      <c r="E18" s="390"/>
      <c r="F18" s="390"/>
      <c r="G18" s="390"/>
      <c r="H18" s="390"/>
      <c r="I18" s="390"/>
      <c r="J18" s="391"/>
      <c r="K18" s="419"/>
      <c r="L18" s="420"/>
      <c r="M18" s="420"/>
      <c r="N18" s="420"/>
      <c r="O18" s="421"/>
      <c r="P18" s="458"/>
      <c r="Q18" s="459"/>
      <c r="R18" s="459"/>
      <c r="S18" s="459"/>
      <c r="T18" s="459"/>
      <c r="U18" s="459"/>
      <c r="V18" s="459"/>
      <c r="W18" s="460"/>
    </row>
    <row r="19" spans="2:23" ht="42" customHeight="1" x14ac:dyDescent="0.2">
      <c r="B19" s="498" t="s">
        <v>29</v>
      </c>
      <c r="C19" s="499"/>
      <c r="D19" s="274" t="s">
        <v>227</v>
      </c>
      <c r="E19" s="88"/>
      <c r="F19" s="275"/>
      <c r="G19" s="276"/>
      <c r="H19" s="275"/>
      <c r="I19" s="91"/>
      <c r="J19" s="92" t="str">
        <f>IF(U19&lt;101," ",IF(U19&lt;161,"Enjeux long terme",IF(U19&lt;202,"Non prioritaire",IF(U19&lt;222,"Réagir",IF(U19&lt;262,"Agir",IF(U19&lt;303,"Conforter",IF(U19&lt;343,"Réagir",IF(U19&lt;363,"Agir",IF(U19&lt;404,"Conforter")))))))))</f>
        <v xml:space="preserve"> </v>
      </c>
      <c r="K19" s="112"/>
      <c r="L19" s="113"/>
      <c r="M19" s="113"/>
      <c r="N19" s="114" t="e">
        <f>IF(V19&lt;1.5,"Très bien",IF(V19&lt;2.5,"Bien",IF(V19&lt;3.5,"Passable",IF(V19&lt;4.01,"Faible"))))</f>
        <v>#DIV/0!</v>
      </c>
      <c r="O19" s="115" t="e">
        <f>IF(W19&lt;103.4,"Faible",IF(W19&lt;104.4,"Moyennement élevé",IF(W19&lt;105.1,"Élevé",IF(W19&lt;203.4,"Faible",IF(W19&lt;204.4,"Moyennement élevé",IF(W19&lt;205.4,"Élevé",IF(W19&lt;206.1,"Très élevé",IF(W19&lt;304.4,"Faible",IF(W19&lt;305.4,"Moyennement élevé",IF(W19&lt;307.1,"Très élevé"))))))))))</f>
        <v>#DIV/0!</v>
      </c>
      <c r="P19" s="210">
        <f>$E19*G19/100</f>
        <v>0</v>
      </c>
      <c r="Q19" s="211" t="e">
        <f>$E19*#REF!/100</f>
        <v>#REF!</v>
      </c>
      <c r="R19" s="211" t="e">
        <f>$E19*#REF!/100</f>
        <v>#REF!</v>
      </c>
      <c r="S19" s="211" t="e">
        <f>$E19*#REF!/100</f>
        <v>#REF!</v>
      </c>
      <c r="T19" s="212" t="e">
        <f>$E19*#REF!/100</f>
        <v>#REF!</v>
      </c>
      <c r="U19" s="176">
        <f>IF(G19="",0,((E19*101)+G19))</f>
        <v>0</v>
      </c>
      <c r="V19" s="176" t="e">
        <f>AVERAGE(K19:M19)</f>
        <v>#DIV/0!</v>
      </c>
      <c r="W19" s="176" t="e">
        <f>(E19*101)+V19</f>
        <v>#DIV/0!</v>
      </c>
    </row>
    <row r="20" spans="2:23" ht="42" customHeight="1" x14ac:dyDescent="0.2">
      <c r="B20" s="500" t="s">
        <v>30</v>
      </c>
      <c r="C20" s="501"/>
      <c r="D20" s="271" t="s">
        <v>228</v>
      </c>
      <c r="E20" s="82"/>
      <c r="F20" s="204"/>
      <c r="G20" s="272"/>
      <c r="H20" s="204"/>
      <c r="I20" s="85"/>
      <c r="J20" s="93" t="str">
        <f>IF(U20&lt;101," ",IF(U20&lt;161,"Enjeux long terme",IF(U20&lt;202,"Non prioritaire",IF(U20&lt;222,"Réagir",IF(U20&lt;262,"Agir",IF(U20&lt;303,"Conforter",IF(U20&lt;343,"Réagir",IF(U20&lt;363,"Agir",IF(U20&lt;404,"Conforter")))))))))</f>
        <v xml:space="preserve"> </v>
      </c>
      <c r="K20" s="121"/>
      <c r="L20" s="119"/>
      <c r="M20" s="119"/>
      <c r="N20" s="120" t="e">
        <f>IF(V20&lt;1.5,"Très bien",IF(V20&lt;2.5,"Bien",IF(V20&lt;3.5,"Passable",IF(V20&lt;4.01,"Faible"))))</f>
        <v>#DIV/0!</v>
      </c>
      <c r="O20" s="43" t="e">
        <f>IF(W20&lt;103.4,"Faible",IF(W20&lt;104.4,"Moyennement élevé",IF(W20&lt;105.1,"Élevé",IF(W20&lt;203.4,"Faible",IF(W20&lt;204.4,"Moyennement élevé",IF(W20&lt;205.4,"Élevé",IF(W20&lt;206.1,"Très élevé",IF(W20&lt;304.4,"Faible",IF(W20&lt;305.4,"Moyennement élevé",IF(W20&lt;307.1,"Très élevé"))))))))))</f>
        <v>#DIV/0!</v>
      </c>
      <c r="P20" s="205">
        <f>$E20*G20/100</f>
        <v>0</v>
      </c>
      <c r="Q20" s="206" t="e">
        <f>$E20*#REF!/100</f>
        <v>#REF!</v>
      </c>
      <c r="R20" s="206" t="e">
        <f>$E20*#REF!/100</f>
        <v>#REF!</v>
      </c>
      <c r="S20" s="206" t="e">
        <f>$E20*#REF!/100</f>
        <v>#REF!</v>
      </c>
      <c r="T20" s="207" t="e">
        <f>$E20*#REF!/100</f>
        <v>#REF!</v>
      </c>
      <c r="U20" s="176">
        <f>IF(G20="",0,((E20*101)+G20))</f>
        <v>0</v>
      </c>
      <c r="V20" s="382" t="e">
        <f>AVERAGE(K20:M20)</f>
        <v>#DIV/0!</v>
      </c>
      <c r="W20" s="382" t="e">
        <f>(E20*101)+V20</f>
        <v>#DIV/0!</v>
      </c>
    </row>
    <row r="21" spans="2:23" ht="42" customHeight="1" x14ac:dyDescent="0.2">
      <c r="B21" s="500" t="s">
        <v>31</v>
      </c>
      <c r="C21" s="501"/>
      <c r="D21" s="271" t="s">
        <v>56</v>
      </c>
      <c r="E21" s="82"/>
      <c r="F21" s="204"/>
      <c r="G21" s="272"/>
      <c r="H21" s="204"/>
      <c r="I21" s="85"/>
      <c r="J21" s="93" t="str">
        <f>IF(U21&lt;101," ",IF(U21&lt;161,"Enjeux long terme",IF(U21&lt;202,"Non prioritaire",IF(U21&lt;222,"Réagir",IF(U21&lt;262,"Agir",IF(U21&lt;303,"Conforter",IF(U21&lt;343,"Réagir",IF(U21&lt;363,"Agir",IF(U21&lt;404,"Conforter")))))))))</f>
        <v xml:space="preserve"> </v>
      </c>
      <c r="K21" s="121"/>
      <c r="L21" s="119"/>
      <c r="M21" s="119"/>
      <c r="N21" s="120" t="e">
        <f t="shared" ref="N21:N22" si="5">IF(V21&lt;1.5,"Très bien",IF(V21&lt;2.5,"Bien",IF(V21&lt;3.5,"Passable",IF(V21&lt;4.01,"Faible"))))</f>
        <v>#DIV/0!</v>
      </c>
      <c r="O21" s="43" t="e">
        <f t="shared" ref="O21:O22" si="6">IF(W21&lt;103.4,"Faible",IF(W21&lt;104.4,"Moyennement élevé",IF(W21&lt;105.1,"Élevé",IF(W21&lt;203.4,"Faible",IF(W21&lt;204.4,"Moyennement élevé",IF(W21&lt;205.4,"Élevé",IF(W21&lt;206.1,"Très élevé",IF(W21&lt;304.4,"Faible",IF(W21&lt;305.4,"Moyennement élevé",IF(W21&lt;307.1,"Très élevé"))))))))))</f>
        <v>#DIV/0!</v>
      </c>
      <c r="P21" s="205">
        <f t="shared" ref="P21:P22" si="7">$E21*G21/100</f>
        <v>0</v>
      </c>
      <c r="Q21" s="206" t="e">
        <f>$E21*#REF!/100</f>
        <v>#REF!</v>
      </c>
      <c r="R21" s="206" t="e">
        <f>$E21*#REF!/100</f>
        <v>#REF!</v>
      </c>
      <c r="S21" s="206" t="e">
        <f>$E21*#REF!/100</f>
        <v>#REF!</v>
      </c>
      <c r="T21" s="207" t="e">
        <f>$E21*#REF!/100</f>
        <v>#REF!</v>
      </c>
      <c r="U21" s="176">
        <f>IF(G21="",0,((E21*101)+G21))</f>
        <v>0</v>
      </c>
      <c r="V21" s="382" t="e">
        <f t="shared" ref="V21:V22" si="8">AVERAGE(K21:M21)</f>
        <v>#DIV/0!</v>
      </c>
      <c r="W21" s="382" t="e">
        <f t="shared" ref="W21:W22" si="9">(E21*101)+V21</f>
        <v>#DIV/0!</v>
      </c>
    </row>
    <row r="22" spans="2:23" ht="42" customHeight="1" thickBot="1" x14ac:dyDescent="0.25">
      <c r="B22" s="496" t="s">
        <v>41</v>
      </c>
      <c r="C22" s="497"/>
      <c r="D22" s="277" t="s">
        <v>229</v>
      </c>
      <c r="E22" s="95"/>
      <c r="F22" s="208"/>
      <c r="G22" s="278"/>
      <c r="H22" s="208"/>
      <c r="I22" s="98"/>
      <c r="J22" s="93" t="str">
        <f>IF(U22&lt;101," ",IF(U22&lt;161,"Enjeux long terme",IF(U22&lt;202,"Non prioritaire",IF(U22&lt;222,"Réagir",IF(U22&lt;262,"Agir",IF(U22&lt;303,"Conforter",IF(U22&lt;343,"Réagir",IF(U22&lt;363,"Agir",IF(U22&lt;404,"Conforter")))))))))</f>
        <v xml:space="preserve"> </v>
      </c>
      <c r="K22" s="122"/>
      <c r="L22" s="123"/>
      <c r="M22" s="123"/>
      <c r="N22" s="124" t="e">
        <f t="shared" si="5"/>
        <v>#DIV/0!</v>
      </c>
      <c r="O22" s="51" t="e">
        <f t="shared" si="6"/>
        <v>#DIV/0!</v>
      </c>
      <c r="P22" s="205">
        <f t="shared" si="7"/>
        <v>0</v>
      </c>
      <c r="Q22" s="206" t="e">
        <f>$E22*#REF!/100</f>
        <v>#REF!</v>
      </c>
      <c r="R22" s="206" t="e">
        <f>$E22*#REF!/100</f>
        <v>#REF!</v>
      </c>
      <c r="S22" s="206" t="e">
        <f>$E22*#REF!/100</f>
        <v>#REF!</v>
      </c>
      <c r="T22" s="207" t="e">
        <f>$E22*#REF!/100</f>
        <v>#REF!</v>
      </c>
      <c r="U22" s="176">
        <f>IF(G22="",0,((E22*101)+G22))</f>
        <v>0</v>
      </c>
      <c r="V22" s="382" t="e">
        <f t="shared" si="8"/>
        <v>#DIV/0!</v>
      </c>
      <c r="W22" s="382" t="e">
        <f t="shared" si="9"/>
        <v>#DIV/0!</v>
      </c>
    </row>
    <row r="23" spans="2:23" s="34" customFormat="1" ht="30" customHeight="1" thickBot="1" x14ac:dyDescent="0.25">
      <c r="B23" s="52"/>
      <c r="C23" s="53"/>
      <c r="D23" s="70" t="s">
        <v>341</v>
      </c>
      <c r="E23" s="79">
        <f>IF(SUM(E19:E22)=0,0,(AVERAGE(E19:E22)))</f>
        <v>0</v>
      </c>
      <c r="F23" s="401" t="s">
        <v>342</v>
      </c>
      <c r="G23" s="80">
        <f>IF($E23="",0,(IF($E23&lt;&gt;0,SUM(P19:P22)/SUM(E19:E22),0)))</f>
        <v>0</v>
      </c>
      <c r="H23" s="404"/>
      <c r="I23" s="405"/>
      <c r="J23" s="406"/>
      <c r="K23" s="490"/>
      <c r="L23" s="472"/>
      <c r="M23" s="472"/>
      <c r="N23" s="472"/>
      <c r="O23" s="473"/>
      <c r="P23" s="458"/>
      <c r="Q23" s="459"/>
      <c r="R23" s="459"/>
      <c r="S23" s="459"/>
      <c r="T23" s="459"/>
      <c r="U23" s="459"/>
      <c r="V23" s="459"/>
      <c r="W23" s="460"/>
    </row>
    <row r="24" spans="2:23" s="34" customFormat="1" ht="30" customHeight="1" thickBot="1" x14ac:dyDescent="0.25">
      <c r="B24" s="148">
        <v>4</v>
      </c>
      <c r="C24" s="149" t="s">
        <v>230</v>
      </c>
      <c r="D24" s="149"/>
      <c r="E24" s="390"/>
      <c r="F24" s="390"/>
      <c r="G24" s="390"/>
      <c r="H24" s="390"/>
      <c r="I24" s="390"/>
      <c r="J24" s="391"/>
      <c r="K24" s="419"/>
      <c r="L24" s="420"/>
      <c r="M24" s="420"/>
      <c r="N24" s="420"/>
      <c r="O24" s="421"/>
      <c r="P24" s="458"/>
      <c r="Q24" s="459"/>
      <c r="R24" s="459"/>
      <c r="S24" s="459"/>
      <c r="T24" s="459"/>
      <c r="U24" s="459"/>
      <c r="V24" s="459"/>
      <c r="W24" s="460"/>
    </row>
    <row r="25" spans="2:23" ht="42" customHeight="1" x14ac:dyDescent="0.2">
      <c r="B25" s="498" t="s">
        <v>32</v>
      </c>
      <c r="C25" s="499"/>
      <c r="D25" s="274" t="s">
        <v>231</v>
      </c>
      <c r="E25" s="88"/>
      <c r="F25" s="279"/>
      <c r="G25" s="276"/>
      <c r="H25" s="279"/>
      <c r="I25" s="91"/>
      <c r="J25" s="92" t="str">
        <f>IF(U25&lt;101," ",IF(U25&lt;161,"Enjeux long terme",IF(U25&lt;202,"Non prioritaire",IF(U25&lt;222,"Réagir",IF(U25&lt;262,"Agir",IF(U25&lt;303,"Conforter",IF(U25&lt;343,"Réagir",IF(U25&lt;363,"Agir",IF(U25&lt;404,"Conforter")))))))))</f>
        <v xml:space="preserve"> </v>
      </c>
      <c r="K25" s="112"/>
      <c r="L25" s="113"/>
      <c r="M25" s="113"/>
      <c r="N25" s="114" t="e">
        <f>IF(V25&lt;1.5,"Très bien",IF(V25&lt;2.5,"Bien",IF(V25&lt;3.5,"Passable",IF(V25&lt;4.01,"Faible"))))</f>
        <v>#DIV/0!</v>
      </c>
      <c r="O25" s="115" t="e">
        <f>IF(W25&lt;103.4,"Faible",IF(W25&lt;104.4,"Moyennement élevé",IF(W25&lt;105.1,"Élevé",IF(W25&lt;203.4,"Faible",IF(W25&lt;204.4,"Moyennement élevé",IF(W25&lt;205.4,"Élevé",IF(W25&lt;206.1,"Très élevé",IF(W25&lt;304.4,"Faible",IF(W25&lt;305.4,"Moyennement élevé",IF(W25&lt;307.1,"Très élevé"))))))))))</f>
        <v>#DIV/0!</v>
      </c>
      <c r="P25" s="210">
        <f>$E25*G25/100</f>
        <v>0</v>
      </c>
      <c r="Q25" s="211" t="e">
        <f>$E25*#REF!/100</f>
        <v>#REF!</v>
      </c>
      <c r="R25" s="211" t="e">
        <f>$E25*#REF!/100</f>
        <v>#REF!</v>
      </c>
      <c r="S25" s="211" t="e">
        <f>$E25*#REF!/100</f>
        <v>#REF!</v>
      </c>
      <c r="T25" s="212" t="e">
        <f>$E25*#REF!/100</f>
        <v>#REF!</v>
      </c>
      <c r="U25" s="176">
        <f>IF(G25="",0,((E25*101)+G25))</f>
        <v>0</v>
      </c>
      <c r="V25" s="176" t="e">
        <f>AVERAGE(K25:M25)</f>
        <v>#DIV/0!</v>
      </c>
      <c r="W25" s="176" t="e">
        <f>(E25*101)+V25</f>
        <v>#DIV/0!</v>
      </c>
    </row>
    <row r="26" spans="2:23" ht="42" customHeight="1" thickBot="1" x14ac:dyDescent="0.25">
      <c r="B26" s="496" t="s">
        <v>33</v>
      </c>
      <c r="C26" s="497"/>
      <c r="D26" s="277" t="s">
        <v>232</v>
      </c>
      <c r="E26" s="95"/>
      <c r="F26" s="208"/>
      <c r="G26" s="278"/>
      <c r="H26" s="208"/>
      <c r="I26" s="98"/>
      <c r="J26" s="48" t="str">
        <f>IF(U26&lt;101," ",IF(U26&lt;161,"Enjeux long terme",IF(U26&lt;202,"Non prioritaire",IF(U26&lt;222,"Réagir",IF(U26&lt;262,"Agir",IF(U26&lt;303,"Conforter",IF(U26&lt;343,"Réagir",IF(U26&lt;363,"Agir",IF(U26&lt;404,"Conforter")))))))))</f>
        <v xml:space="preserve"> </v>
      </c>
      <c r="K26" s="122"/>
      <c r="L26" s="123"/>
      <c r="M26" s="123"/>
      <c r="N26" s="124" t="e">
        <f>IF(V26&lt;1.5,"Très bien",IF(V26&lt;2.5,"Bien",IF(V26&lt;3.5,"Passable",IF(V26&lt;4.01,"Faible"))))</f>
        <v>#DIV/0!</v>
      </c>
      <c r="O26" s="51" t="e">
        <f>IF(W26&lt;103.4,"Faible",IF(W26&lt;104.4,"Moyennement élevé",IF(W26&lt;105.1,"Élevé",IF(W26&lt;203.4,"Faible",IF(W26&lt;204.4,"Moyennement élevé",IF(W26&lt;205.4,"Élevé",IF(W26&lt;206.1,"Très élevé",IF(W26&lt;304.4,"Faible",IF(W26&lt;305.4,"Moyennement élevé",IF(W26&lt;307.1,"Très élevé"))))))))))</f>
        <v>#DIV/0!</v>
      </c>
      <c r="P26" s="205">
        <f>$E26*G26/100</f>
        <v>0</v>
      </c>
      <c r="Q26" s="206" t="e">
        <f>$E26*#REF!/100</f>
        <v>#REF!</v>
      </c>
      <c r="R26" s="206" t="e">
        <f>$E26*#REF!/100</f>
        <v>#REF!</v>
      </c>
      <c r="S26" s="206" t="e">
        <f>$E26*#REF!/100</f>
        <v>#REF!</v>
      </c>
      <c r="T26" s="207" t="e">
        <f>$E26*#REF!/100</f>
        <v>#REF!</v>
      </c>
      <c r="U26" s="176">
        <f>IF(G26="",0,((E26*101)+G26))</f>
        <v>0</v>
      </c>
      <c r="V26" s="382" t="e">
        <f>AVERAGE(K26:M26)</f>
        <v>#DIV/0!</v>
      </c>
      <c r="W26" s="382" t="e">
        <f>(E26*101)+V26</f>
        <v>#DIV/0!</v>
      </c>
    </row>
    <row r="27" spans="2:23" s="34" customFormat="1" ht="30" customHeight="1" thickBot="1" x14ac:dyDescent="0.25">
      <c r="B27" s="52"/>
      <c r="C27" s="53"/>
      <c r="D27" s="70" t="s">
        <v>343</v>
      </c>
      <c r="E27" s="79">
        <f>IF(SUM(E25:E26)=0,0,(AVERAGE(E25:E26)))</f>
        <v>0</v>
      </c>
      <c r="F27" s="401" t="s">
        <v>344</v>
      </c>
      <c r="G27" s="80">
        <f>IF($E27="",0,(IF($E27&lt;&gt;0,SUM(P25:P26)/SUM(E25:E26),0)))</f>
        <v>0</v>
      </c>
      <c r="H27" s="409"/>
      <c r="I27" s="398"/>
      <c r="J27" s="402"/>
      <c r="K27" s="490"/>
      <c r="L27" s="472"/>
      <c r="M27" s="472"/>
      <c r="N27" s="472"/>
      <c r="O27" s="473"/>
      <c r="P27" s="458"/>
      <c r="Q27" s="459"/>
      <c r="R27" s="459"/>
      <c r="S27" s="459"/>
      <c r="T27" s="459"/>
      <c r="U27" s="459"/>
      <c r="V27" s="459"/>
      <c r="W27" s="460"/>
    </row>
    <row r="28" spans="2:23" s="34" customFormat="1" ht="30" customHeight="1" thickBot="1" x14ac:dyDescent="0.25">
      <c r="B28" s="148">
        <v>5</v>
      </c>
      <c r="C28" s="149" t="s">
        <v>233</v>
      </c>
      <c r="D28" s="149"/>
      <c r="E28" s="390"/>
      <c r="F28" s="390"/>
      <c r="G28" s="390"/>
      <c r="H28" s="390"/>
      <c r="I28" s="390"/>
      <c r="J28" s="391"/>
      <c r="K28" s="419"/>
      <c r="L28" s="420"/>
      <c r="M28" s="420"/>
      <c r="N28" s="420"/>
      <c r="O28" s="421"/>
      <c r="P28" s="458"/>
      <c r="Q28" s="459"/>
      <c r="R28" s="459"/>
      <c r="S28" s="459"/>
      <c r="T28" s="459"/>
      <c r="U28" s="459"/>
      <c r="V28" s="459"/>
      <c r="W28" s="460"/>
    </row>
    <row r="29" spans="2:23" ht="42" customHeight="1" x14ac:dyDescent="0.2">
      <c r="B29" s="498" t="s">
        <v>35</v>
      </c>
      <c r="C29" s="499"/>
      <c r="D29" s="274" t="s">
        <v>234</v>
      </c>
      <c r="E29" s="88"/>
      <c r="F29" s="275"/>
      <c r="G29" s="276"/>
      <c r="H29" s="275"/>
      <c r="I29" s="91"/>
      <c r="J29" s="92" t="str">
        <f>IF(U29&lt;101," ",IF(U29&lt;161,"Enjeux long terme",IF(U29&lt;202,"Non prioritaire",IF(U29&lt;222,"Réagir",IF(U29&lt;262,"Agir",IF(U29&lt;303,"Conforter",IF(U29&lt;343,"Réagir",IF(U29&lt;363,"Agir",IF(U29&lt;404,"Conforter")))))))))</f>
        <v xml:space="preserve"> </v>
      </c>
      <c r="K29" s="112"/>
      <c r="L29" s="113"/>
      <c r="M29" s="113"/>
      <c r="N29" s="114" t="e">
        <f>IF(V29&lt;1.5,"Très bien",IF(V29&lt;2.5,"Bien",IF(V29&lt;3.5,"Passable",IF(V29&lt;4.01,"Faible"))))</f>
        <v>#DIV/0!</v>
      </c>
      <c r="O29" s="115" t="e">
        <f>IF(W29&lt;103.4,"Faible",IF(W29&lt;104.4,"Moyennement élevé",IF(W29&lt;105.1,"Élevé",IF(W29&lt;203.4,"Faible",IF(W29&lt;204.4,"Moyennement élevé",IF(W29&lt;205.4,"Élevé",IF(W29&lt;206.1,"Très élevé",IF(W29&lt;304.4,"Faible",IF(W29&lt;305.4,"Moyennement élevé",IF(W29&lt;307.1,"Très élevé"))))))))))</f>
        <v>#DIV/0!</v>
      </c>
      <c r="P29" s="210">
        <f>$E29*G29/100</f>
        <v>0</v>
      </c>
      <c r="Q29" s="211" t="e">
        <f>$E29*#REF!/100</f>
        <v>#REF!</v>
      </c>
      <c r="R29" s="211" t="e">
        <f>$E29*#REF!/100</f>
        <v>#REF!</v>
      </c>
      <c r="S29" s="211" t="e">
        <f>$E29*#REF!/100</f>
        <v>#REF!</v>
      </c>
      <c r="T29" s="212" t="e">
        <f>$E29*#REF!/100</f>
        <v>#REF!</v>
      </c>
      <c r="U29" s="176">
        <f>IF(G29="",0,((E29*101)+G29))</f>
        <v>0</v>
      </c>
      <c r="V29" s="176" t="e">
        <f>AVERAGE(K29:M29)</f>
        <v>#DIV/0!</v>
      </c>
      <c r="W29" s="176" t="e">
        <f>(E29*101)+V29</f>
        <v>#DIV/0!</v>
      </c>
    </row>
    <row r="30" spans="2:23" ht="42" customHeight="1" x14ac:dyDescent="0.2">
      <c r="B30" s="500" t="s">
        <v>36</v>
      </c>
      <c r="C30" s="501"/>
      <c r="D30" s="271" t="s">
        <v>235</v>
      </c>
      <c r="E30" s="82"/>
      <c r="F30" s="204"/>
      <c r="G30" s="272"/>
      <c r="H30" s="204"/>
      <c r="I30" s="85"/>
      <c r="J30" s="93" t="str">
        <f>IF(U30&lt;101," ",IF(U30&lt;161,"Enjeux long terme",IF(U30&lt;202,"Non prioritaire",IF(U30&lt;222,"Réagir",IF(U30&lt;262,"Agir",IF(U30&lt;303,"Conforter",IF(U30&lt;343,"Réagir",IF(U30&lt;363,"Agir",IF(U30&lt;404,"Conforter")))))))))</f>
        <v xml:space="preserve"> </v>
      </c>
      <c r="K30" s="121"/>
      <c r="L30" s="119"/>
      <c r="M30" s="119"/>
      <c r="N30" s="120" t="e">
        <f>IF(V30&lt;1.5,"Très bien",IF(V30&lt;2.5,"Bien",IF(V30&lt;3.5,"Passable",IF(V30&lt;4.01,"Faible"))))</f>
        <v>#DIV/0!</v>
      </c>
      <c r="O30" s="43" t="e">
        <f>IF(W30&lt;103.4,"Faible",IF(W30&lt;104.4,"Moyennement élevé",IF(W30&lt;105.1,"Élevé",IF(W30&lt;203.4,"Faible",IF(W30&lt;204.4,"Moyennement élevé",IF(W30&lt;205.4,"Élevé",IF(W30&lt;206.1,"Très élevé",IF(W30&lt;304.4,"Faible",IF(W30&lt;305.4,"Moyennement élevé",IF(W30&lt;307.1,"Très élevé"))))))))))</f>
        <v>#DIV/0!</v>
      </c>
      <c r="P30" s="205">
        <f>$E30*G30/100</f>
        <v>0</v>
      </c>
      <c r="Q30" s="206" t="e">
        <f>$E30*#REF!/100</f>
        <v>#REF!</v>
      </c>
      <c r="R30" s="206" t="e">
        <f>$E30*#REF!/100</f>
        <v>#REF!</v>
      </c>
      <c r="S30" s="206" t="e">
        <f>$E30*#REF!/100</f>
        <v>#REF!</v>
      </c>
      <c r="T30" s="207" t="e">
        <f>$E30*#REF!/100</f>
        <v>#REF!</v>
      </c>
      <c r="U30" s="176">
        <f>IF(G30="",0,((E30*101)+G30))</f>
        <v>0</v>
      </c>
      <c r="V30" s="382" t="e">
        <f>AVERAGE(K30:M30)</f>
        <v>#DIV/0!</v>
      </c>
      <c r="W30" s="382" t="e">
        <f>(E30*101)+V30</f>
        <v>#DIV/0!</v>
      </c>
    </row>
    <row r="31" spans="2:23" ht="42" customHeight="1" x14ac:dyDescent="0.2">
      <c r="B31" s="500" t="s">
        <v>42</v>
      </c>
      <c r="C31" s="501"/>
      <c r="D31" s="271" t="s">
        <v>236</v>
      </c>
      <c r="E31" s="82"/>
      <c r="F31" s="204"/>
      <c r="G31" s="272"/>
      <c r="H31" s="204"/>
      <c r="I31" s="85"/>
      <c r="J31" s="93" t="str">
        <f>IF(U31&lt;101," ",IF(U31&lt;161,"Enjeux long terme",IF(U31&lt;202,"Non prioritaire",IF(U31&lt;222,"Réagir",IF(U31&lt;262,"Agir",IF(U31&lt;303,"Conforter",IF(U31&lt;343,"Réagir",IF(U31&lt;363,"Agir",IF(U31&lt;404,"Conforter")))))))))</f>
        <v xml:space="preserve"> </v>
      </c>
      <c r="K31" s="121"/>
      <c r="L31" s="119"/>
      <c r="M31" s="119"/>
      <c r="N31" s="120" t="e">
        <f t="shared" ref="N31:N32" si="10">IF(V31&lt;1.5,"Très bien",IF(V31&lt;2.5,"Bien",IF(V31&lt;3.5,"Passable",IF(V31&lt;4.01,"Faible"))))</f>
        <v>#DIV/0!</v>
      </c>
      <c r="O31" s="43" t="e">
        <f t="shared" ref="O31:O32" si="11">IF(W31&lt;103.4,"Faible",IF(W31&lt;104.4,"Moyennement élevé",IF(W31&lt;105.1,"Élevé",IF(W31&lt;203.4,"Faible",IF(W31&lt;204.4,"Moyennement élevé",IF(W31&lt;205.4,"Élevé",IF(W31&lt;206.1,"Très élevé",IF(W31&lt;304.4,"Faible",IF(W31&lt;305.4,"Moyennement élevé",IF(W31&lt;307.1,"Très élevé"))))))))))</f>
        <v>#DIV/0!</v>
      </c>
      <c r="P31" s="205">
        <f t="shared" ref="P31:P32" si="12">$E31*G31/100</f>
        <v>0</v>
      </c>
      <c r="Q31" s="206" t="e">
        <f>$E31*#REF!/100</f>
        <v>#REF!</v>
      </c>
      <c r="R31" s="206" t="e">
        <f>$E31*#REF!/100</f>
        <v>#REF!</v>
      </c>
      <c r="S31" s="206" t="e">
        <f>$E31*#REF!/100</f>
        <v>#REF!</v>
      </c>
      <c r="T31" s="207" t="e">
        <f>$E31*#REF!/100</f>
        <v>#REF!</v>
      </c>
      <c r="U31" s="176">
        <f>IF(G31="",0,((E31*101)+G31))</f>
        <v>0</v>
      </c>
      <c r="V31" s="382" t="e">
        <f t="shared" ref="V31:V32" si="13">AVERAGE(K31:M31)</f>
        <v>#DIV/0!</v>
      </c>
      <c r="W31" s="382" t="e">
        <f t="shared" ref="W31:W32" si="14">(E31*101)+V31</f>
        <v>#DIV/0!</v>
      </c>
    </row>
    <row r="32" spans="2:23" ht="42" customHeight="1" thickBot="1" x14ac:dyDescent="0.25">
      <c r="B32" s="496" t="s">
        <v>215</v>
      </c>
      <c r="C32" s="497"/>
      <c r="D32" s="277" t="s">
        <v>237</v>
      </c>
      <c r="E32" s="95"/>
      <c r="F32" s="208"/>
      <c r="G32" s="278"/>
      <c r="H32" s="208"/>
      <c r="I32" s="98"/>
      <c r="J32" s="93" t="str">
        <f>IF(U32&lt;101," ",IF(U32&lt;161,"Enjeux long terme",IF(U32&lt;202,"Non prioritaire",IF(U32&lt;222,"Réagir",IF(U32&lt;262,"Agir",IF(U32&lt;303,"Conforter",IF(U32&lt;343,"Réagir",IF(U32&lt;363,"Agir",IF(U32&lt;404,"Conforter")))))))))</f>
        <v xml:space="preserve"> </v>
      </c>
      <c r="K32" s="122"/>
      <c r="L32" s="123"/>
      <c r="M32" s="123"/>
      <c r="N32" s="124" t="e">
        <f t="shared" si="10"/>
        <v>#DIV/0!</v>
      </c>
      <c r="O32" s="51" t="e">
        <f t="shared" si="11"/>
        <v>#DIV/0!</v>
      </c>
      <c r="P32" s="205">
        <f t="shared" si="12"/>
        <v>0</v>
      </c>
      <c r="Q32" s="206" t="e">
        <f>$E32*#REF!/100</f>
        <v>#REF!</v>
      </c>
      <c r="R32" s="206" t="e">
        <f>$E32*#REF!/100</f>
        <v>#REF!</v>
      </c>
      <c r="S32" s="206" t="e">
        <f>$E32*#REF!/100</f>
        <v>#REF!</v>
      </c>
      <c r="T32" s="207" t="e">
        <f>$E32*#REF!/100</f>
        <v>#REF!</v>
      </c>
      <c r="U32" s="176">
        <f>IF(G32="",0,((E32*101)+G32))</f>
        <v>0</v>
      </c>
      <c r="V32" s="382" t="e">
        <f t="shared" si="13"/>
        <v>#DIV/0!</v>
      </c>
      <c r="W32" s="382" t="e">
        <f t="shared" si="14"/>
        <v>#DIV/0!</v>
      </c>
    </row>
    <row r="33" spans="2:23" s="34" customFormat="1" ht="30" customHeight="1" thickBot="1" x14ac:dyDescent="0.25">
      <c r="B33" s="52"/>
      <c r="C33" s="53"/>
      <c r="D33" s="70" t="s">
        <v>345</v>
      </c>
      <c r="E33" s="79">
        <f>IF(SUM(E29:E32)=0,0,(AVERAGE(E29:E32)))</f>
        <v>0</v>
      </c>
      <c r="F33" s="401" t="s">
        <v>346</v>
      </c>
      <c r="G33" s="80">
        <f>IF($E33="",0,(IF($E33&lt;&gt;0,SUM(P29:P32)/SUM(E29:E32),0)))</f>
        <v>0</v>
      </c>
      <c r="H33" s="404"/>
      <c r="I33" s="405"/>
      <c r="J33" s="406"/>
      <c r="K33" s="490"/>
      <c r="L33" s="472"/>
      <c r="M33" s="472"/>
      <c r="N33" s="472"/>
      <c r="O33" s="473"/>
      <c r="P33" s="458"/>
      <c r="Q33" s="459"/>
      <c r="R33" s="459"/>
      <c r="S33" s="459"/>
      <c r="T33" s="459"/>
      <c r="U33" s="459"/>
      <c r="V33" s="459"/>
      <c r="W33" s="460"/>
    </row>
    <row r="34" spans="2:23" s="34" customFormat="1" ht="30" customHeight="1" thickBot="1" x14ac:dyDescent="0.25">
      <c r="B34" s="148">
        <v>6</v>
      </c>
      <c r="C34" s="149" t="s">
        <v>238</v>
      </c>
      <c r="D34" s="149"/>
      <c r="E34" s="390"/>
      <c r="F34" s="390"/>
      <c r="G34" s="390"/>
      <c r="H34" s="390"/>
      <c r="I34" s="390"/>
      <c r="J34" s="391"/>
      <c r="K34" s="419"/>
      <c r="L34" s="420"/>
      <c r="M34" s="420"/>
      <c r="N34" s="420"/>
      <c r="O34" s="421"/>
      <c r="P34" s="458"/>
      <c r="Q34" s="459"/>
      <c r="R34" s="459"/>
      <c r="S34" s="459"/>
      <c r="T34" s="459"/>
      <c r="U34" s="459"/>
      <c r="V34" s="459"/>
      <c r="W34" s="460"/>
    </row>
    <row r="35" spans="2:23" ht="42" customHeight="1" x14ac:dyDescent="0.2">
      <c r="B35" s="498" t="s">
        <v>43</v>
      </c>
      <c r="C35" s="499"/>
      <c r="D35" s="274" t="s">
        <v>239</v>
      </c>
      <c r="E35" s="88"/>
      <c r="F35" s="275"/>
      <c r="G35" s="276"/>
      <c r="H35" s="275"/>
      <c r="I35" s="91"/>
      <c r="J35" s="92" t="str">
        <f>IF(U35&lt;101," ",IF(U35&lt;161,"Enjeux long terme",IF(U35&lt;202,"Non prioritaire",IF(U35&lt;222,"Réagir",IF(U35&lt;262,"Agir",IF(U35&lt;303,"Conforter",IF(U35&lt;343,"Réagir",IF(U35&lt;363,"Agir",IF(U35&lt;404,"Conforter")))))))))</f>
        <v xml:space="preserve"> </v>
      </c>
      <c r="K35" s="112"/>
      <c r="L35" s="113"/>
      <c r="M35" s="113"/>
      <c r="N35" s="114" t="e">
        <f>IF(V35&lt;1.5,"Très bien",IF(V35&lt;2.5,"Bien",IF(V35&lt;3.5,"Passable",IF(V35&lt;4.01,"Faible"))))</f>
        <v>#DIV/0!</v>
      </c>
      <c r="O35" s="115" t="e">
        <f>IF(W35&lt;103.4,"Faible",IF(W35&lt;104.4,"Moyennement élevé",IF(W35&lt;105.1,"Élevé",IF(W35&lt;203.4,"Faible",IF(W35&lt;204.4,"Moyennement élevé",IF(W35&lt;205.4,"Élevé",IF(W35&lt;206.1,"Très élevé",IF(W35&lt;304.4,"Faible",IF(W35&lt;305.4,"Moyennement élevé",IF(W35&lt;307.1,"Très élevé"))))))))))</f>
        <v>#DIV/0!</v>
      </c>
      <c r="P35" s="210">
        <f>$E35*G35/100</f>
        <v>0</v>
      </c>
      <c r="Q35" s="211" t="e">
        <f>$E35*#REF!/100</f>
        <v>#REF!</v>
      </c>
      <c r="R35" s="211" t="e">
        <f>$E35*#REF!/100</f>
        <v>#REF!</v>
      </c>
      <c r="S35" s="211" t="e">
        <f>$E35*#REF!/100</f>
        <v>#REF!</v>
      </c>
      <c r="T35" s="212" t="e">
        <f>$E35*#REF!/100</f>
        <v>#REF!</v>
      </c>
      <c r="U35" s="176">
        <f>IF(G35="",0,((E35*101)+G35))</f>
        <v>0</v>
      </c>
      <c r="V35" s="176" t="e">
        <f>AVERAGE(K35:M35)</f>
        <v>#DIV/0!</v>
      </c>
      <c r="W35" s="176" t="e">
        <f>(E35*101)+V35</f>
        <v>#DIV/0!</v>
      </c>
    </row>
    <row r="36" spans="2:23" ht="42" customHeight="1" x14ac:dyDescent="0.2">
      <c r="B36" s="500" t="s">
        <v>44</v>
      </c>
      <c r="C36" s="501"/>
      <c r="D36" s="271" t="s">
        <v>240</v>
      </c>
      <c r="E36" s="82"/>
      <c r="F36" s="204"/>
      <c r="G36" s="272"/>
      <c r="H36" s="204"/>
      <c r="I36" s="85"/>
      <c r="J36" s="93" t="str">
        <f>IF(U36&lt;101," ",IF(U36&lt;161,"Enjeux long terme",IF(U36&lt;202,"Non prioritaire",IF(U36&lt;222,"Réagir",IF(U36&lt;262,"Agir",IF(U36&lt;303,"Conforter",IF(U36&lt;343,"Réagir",IF(U36&lt;363,"Agir",IF(U36&lt;404,"Conforter")))))))))</f>
        <v xml:space="preserve"> </v>
      </c>
      <c r="K36" s="121"/>
      <c r="L36" s="119"/>
      <c r="M36" s="119"/>
      <c r="N36" s="120" t="e">
        <f>IF(V36&lt;1.5,"Très bien",IF(V36&lt;2.5,"Bien",IF(V36&lt;3.5,"Passable",IF(V36&lt;4.01,"Faible"))))</f>
        <v>#DIV/0!</v>
      </c>
      <c r="O36" s="43" t="e">
        <f>IF(W36&lt;103.4,"Faible",IF(W36&lt;104.4,"Moyennement élevé",IF(W36&lt;105.1,"Élevé",IF(W36&lt;203.4,"Faible",IF(W36&lt;204.4,"Moyennement élevé",IF(W36&lt;205.4,"Élevé",IF(W36&lt;206.1,"Très élevé",IF(W36&lt;304.4,"Faible",IF(W36&lt;305.4,"Moyennement élevé",IF(W36&lt;307.1,"Très élevé"))))))))))</f>
        <v>#DIV/0!</v>
      </c>
      <c r="P36" s="205">
        <f>$E36*G36/100</f>
        <v>0</v>
      </c>
      <c r="Q36" s="206" t="e">
        <f>$E36*#REF!/100</f>
        <v>#REF!</v>
      </c>
      <c r="R36" s="206" t="e">
        <f>$E36*#REF!/100</f>
        <v>#REF!</v>
      </c>
      <c r="S36" s="206" t="e">
        <f>$E36*#REF!/100</f>
        <v>#REF!</v>
      </c>
      <c r="T36" s="207" t="e">
        <f>$E36*#REF!/100</f>
        <v>#REF!</v>
      </c>
      <c r="U36" s="176">
        <f>IF(G36="",0,((E36*101)+G36))</f>
        <v>0</v>
      </c>
      <c r="V36" s="382" t="e">
        <f>AVERAGE(K36:M36)</f>
        <v>#DIV/0!</v>
      </c>
      <c r="W36" s="382" t="e">
        <f>(E36*101)+V36</f>
        <v>#DIV/0!</v>
      </c>
    </row>
    <row r="37" spans="2:23" ht="42" customHeight="1" thickBot="1" x14ac:dyDescent="0.25">
      <c r="B37" s="496" t="s">
        <v>45</v>
      </c>
      <c r="C37" s="497"/>
      <c r="D37" s="277" t="s">
        <v>241</v>
      </c>
      <c r="E37" s="95"/>
      <c r="F37" s="208"/>
      <c r="G37" s="278"/>
      <c r="H37" s="208"/>
      <c r="I37" s="98"/>
      <c r="J37" s="48" t="str">
        <f>IF(U37&lt;101," ",IF(U37&lt;161,"Enjeux long terme",IF(U37&lt;202,"Non prioritaire",IF(U37&lt;222,"Réagir",IF(U37&lt;262,"Agir",IF(U37&lt;303,"Conforter",IF(U37&lt;343,"Réagir",IF(U37&lt;363,"Agir",IF(U37&lt;404,"Conforter")))))))))</f>
        <v xml:space="preserve"> </v>
      </c>
      <c r="K37" s="122"/>
      <c r="L37" s="123"/>
      <c r="M37" s="123"/>
      <c r="N37" s="124" t="e">
        <f>IF(V37&lt;1.5,"Très bien",IF(V37&lt;2.5,"Bien",IF(V37&lt;3.5,"Passable",IF(V37&lt;4.01,"Faible"))))</f>
        <v>#DIV/0!</v>
      </c>
      <c r="O37" s="51" t="e">
        <f>IF(W37&lt;103.4,"Faible",IF(W37&lt;104.4,"Moyennement élevé",IF(W37&lt;105.1,"Élevé",IF(W37&lt;203.4,"Faible",IF(W37&lt;204.4,"Moyennement élevé",IF(W37&lt;205.4,"Élevé",IF(W37&lt;206.1,"Très élevé",IF(W37&lt;304.4,"Faible",IF(W37&lt;305.4,"Moyennement élevé",IF(W37&lt;307.1,"Très élevé"))))))))))</f>
        <v>#DIV/0!</v>
      </c>
      <c r="P37" s="205">
        <f>$E37*G37/100</f>
        <v>0</v>
      </c>
      <c r="Q37" s="206" t="e">
        <f>$E37*#REF!/100</f>
        <v>#REF!</v>
      </c>
      <c r="R37" s="206" t="e">
        <f>$E37*#REF!/100</f>
        <v>#REF!</v>
      </c>
      <c r="S37" s="206" t="e">
        <f>$E37*#REF!/100</f>
        <v>#REF!</v>
      </c>
      <c r="T37" s="207" t="e">
        <f>$E37*#REF!/100</f>
        <v>#REF!</v>
      </c>
      <c r="U37" s="176">
        <f>IF(G37="",0,((E37*101)+G37))</f>
        <v>0</v>
      </c>
      <c r="V37" s="382" t="e">
        <f>AVERAGE(K37:M37)</f>
        <v>#DIV/0!</v>
      </c>
      <c r="W37" s="382" t="e">
        <f>(E37*101)+V37</f>
        <v>#DIV/0!</v>
      </c>
    </row>
    <row r="38" spans="2:23" s="34" customFormat="1" ht="30" customHeight="1" thickBot="1" x14ac:dyDescent="0.25">
      <c r="B38" s="52"/>
      <c r="C38" s="53"/>
      <c r="D38" s="70" t="s">
        <v>347</v>
      </c>
      <c r="E38" s="79">
        <f>IF(SUM(E35:E37)=0,0,(AVERAGE(E35:E37)))</f>
        <v>0</v>
      </c>
      <c r="F38" s="401" t="s">
        <v>348</v>
      </c>
      <c r="G38" s="80">
        <f>IF($E38="",0,(IF($E38&lt;&gt;0,SUM(P35:P37)/SUM(E35:E37),0)))</f>
        <v>0</v>
      </c>
      <c r="H38" s="409"/>
      <c r="I38" s="398"/>
      <c r="J38" s="402"/>
      <c r="K38" s="490"/>
      <c r="L38" s="472"/>
      <c r="M38" s="472"/>
      <c r="N38" s="472"/>
      <c r="O38" s="473"/>
      <c r="P38" s="458"/>
      <c r="Q38" s="459"/>
      <c r="R38" s="459"/>
      <c r="S38" s="459"/>
      <c r="T38" s="459"/>
      <c r="U38" s="459"/>
      <c r="V38" s="459"/>
      <c r="W38" s="460"/>
    </row>
    <row r="39" spans="2:23" s="34" customFormat="1" ht="30" customHeight="1" thickBot="1" x14ac:dyDescent="0.25">
      <c r="B39" s="148">
        <v>7</v>
      </c>
      <c r="C39" s="149" t="s">
        <v>242</v>
      </c>
      <c r="D39" s="149"/>
      <c r="E39" s="390"/>
      <c r="F39" s="390"/>
      <c r="G39" s="390"/>
      <c r="H39" s="390"/>
      <c r="I39" s="390"/>
      <c r="J39" s="391"/>
      <c r="K39" s="419"/>
      <c r="L39" s="420"/>
      <c r="M39" s="420"/>
      <c r="N39" s="420"/>
      <c r="O39" s="421"/>
      <c r="P39" s="458"/>
      <c r="Q39" s="459"/>
      <c r="R39" s="459"/>
      <c r="S39" s="459"/>
      <c r="T39" s="459"/>
      <c r="U39" s="459"/>
      <c r="V39" s="459"/>
      <c r="W39" s="460"/>
    </row>
    <row r="40" spans="2:23" ht="42" customHeight="1" x14ac:dyDescent="0.2">
      <c r="B40" s="498" t="s">
        <v>46</v>
      </c>
      <c r="C40" s="499"/>
      <c r="D40" s="274" t="s">
        <v>243</v>
      </c>
      <c r="E40" s="88"/>
      <c r="F40" s="275"/>
      <c r="G40" s="276"/>
      <c r="H40" s="275"/>
      <c r="I40" s="91"/>
      <c r="J40" s="92" t="str">
        <f>IF(U40&lt;101," ",IF(U40&lt;161,"Enjeux long terme",IF(U40&lt;202,"Non prioritaire",IF(U40&lt;222,"Réagir",IF(U40&lt;262,"Agir",IF(U40&lt;303,"Conforter",IF(U40&lt;343,"Réagir",IF(U40&lt;363,"Agir",IF(U40&lt;404,"Conforter")))))))))</f>
        <v xml:space="preserve"> </v>
      </c>
      <c r="K40" s="112"/>
      <c r="L40" s="113"/>
      <c r="M40" s="113"/>
      <c r="N40" s="114" t="e">
        <f>IF(V40&lt;1.5,"Très bien",IF(V40&lt;2.5,"Bien",IF(V40&lt;3.5,"Passable",IF(V40&lt;4.01,"Faible"))))</f>
        <v>#DIV/0!</v>
      </c>
      <c r="O40" s="115" t="e">
        <f>IF(W40&lt;103.4,"Faible",IF(W40&lt;104.4,"Moyennement élevé",IF(W40&lt;105.1,"Élevé",IF(W40&lt;203.4,"Faible",IF(W40&lt;204.4,"Moyennement élevé",IF(W40&lt;205.4,"Élevé",IF(W40&lt;206.1,"Très élevé",IF(W40&lt;304.4,"Faible",IF(W40&lt;305.4,"Moyennement élevé",IF(W40&lt;307.1,"Très élevé"))))))))))</f>
        <v>#DIV/0!</v>
      </c>
      <c r="P40" s="210">
        <f>$E40*G40/100</f>
        <v>0</v>
      </c>
      <c r="Q40" s="211" t="e">
        <f>$E40*#REF!/100</f>
        <v>#REF!</v>
      </c>
      <c r="R40" s="211" t="e">
        <f>$E40*#REF!/100</f>
        <v>#REF!</v>
      </c>
      <c r="S40" s="211" t="e">
        <f>$E40*#REF!/100</f>
        <v>#REF!</v>
      </c>
      <c r="T40" s="212" t="e">
        <f>$E40*#REF!/100</f>
        <v>#REF!</v>
      </c>
      <c r="U40" s="176">
        <f>IF(G40="",0,((E40*101)+G40))</f>
        <v>0</v>
      </c>
      <c r="V40" s="176" t="e">
        <f>AVERAGE(K40:M40)</f>
        <v>#DIV/0!</v>
      </c>
      <c r="W40" s="176" t="e">
        <f>(E40*101)+V40</f>
        <v>#DIV/0!</v>
      </c>
    </row>
    <row r="41" spans="2:23" ht="42" customHeight="1" thickBot="1" x14ac:dyDescent="0.25">
      <c r="B41" s="500" t="s">
        <v>47</v>
      </c>
      <c r="C41" s="501"/>
      <c r="D41" s="271" t="s">
        <v>244</v>
      </c>
      <c r="E41" s="82"/>
      <c r="F41" s="204"/>
      <c r="G41" s="272"/>
      <c r="H41" s="204"/>
      <c r="I41" s="85"/>
      <c r="J41" s="93" t="str">
        <f>IF(U41&lt;101," ",IF(U41&lt;161,"Enjeux long terme",IF(U41&lt;202,"Non prioritaire",IF(U41&lt;222,"Réagir",IF(U41&lt;262,"Agir",IF(U41&lt;303,"Conforter",IF(U41&lt;343,"Réagir",IF(U41&lt;363,"Agir",IF(U41&lt;404,"Conforter")))))))))</f>
        <v xml:space="preserve"> </v>
      </c>
      <c r="K41" s="121"/>
      <c r="L41" s="119"/>
      <c r="M41" s="119"/>
      <c r="N41" s="120" t="e">
        <f>IF(V41&lt;1.5,"Très bien",IF(V41&lt;2.5,"Bien",IF(V41&lt;3.5,"Passable",IF(V41&lt;4.01,"Faible"))))</f>
        <v>#DIV/0!</v>
      </c>
      <c r="O41" s="43" t="e">
        <f>IF(W41&lt;103.4,"Faible",IF(W41&lt;104.4,"Moyennement élevé",IF(W41&lt;105.1,"Élevé",IF(W41&lt;203.4,"Faible",IF(W41&lt;204.4,"Moyennement élevé",IF(W41&lt;205.4,"Élevé",IF(W41&lt;206.1,"Très élevé",IF(W41&lt;304.4,"Faible",IF(W41&lt;305.4,"Moyennement élevé",IF(W41&lt;307.1,"Très élevé"))))))))))</f>
        <v>#DIV/0!</v>
      </c>
      <c r="P41" s="213">
        <f>$E41*G41/100</f>
        <v>0</v>
      </c>
      <c r="Q41" s="214" t="e">
        <f>$E41*#REF!/100</f>
        <v>#REF!</v>
      </c>
      <c r="R41" s="214" t="e">
        <f>$E41*#REF!/100</f>
        <v>#REF!</v>
      </c>
      <c r="S41" s="214" t="e">
        <f>$E41*#REF!/100</f>
        <v>#REF!</v>
      </c>
      <c r="T41" s="215" t="e">
        <f>$E41*#REF!/100</f>
        <v>#REF!</v>
      </c>
      <c r="U41" s="176">
        <f>IF(G41="",0,((E41*101)+G41))</f>
        <v>0</v>
      </c>
      <c r="V41" s="382" t="e">
        <f>AVERAGE(K41:M41)</f>
        <v>#DIV/0!</v>
      </c>
      <c r="W41" s="382" t="e">
        <f>(E41*101)+V41</f>
        <v>#DIV/0!</v>
      </c>
    </row>
    <row r="42" spans="2:23" ht="42" customHeight="1" thickBot="1" x14ac:dyDescent="0.25">
      <c r="B42" s="496" t="s">
        <v>48</v>
      </c>
      <c r="C42" s="497"/>
      <c r="D42" s="277" t="s">
        <v>245</v>
      </c>
      <c r="E42" s="95"/>
      <c r="F42" s="208"/>
      <c r="G42" s="278"/>
      <c r="H42" s="208"/>
      <c r="I42" s="98"/>
      <c r="J42" s="93" t="str">
        <f>IF(U42&lt;101," ",IF(U42&lt;161,"Enjeux long terme",IF(U42&lt;202,"Non prioritaire",IF(U42&lt;222,"Réagir",IF(U42&lt;262,"Agir",IF(U42&lt;303,"Conforter",IF(U42&lt;343,"Réagir",IF(U42&lt;363,"Agir",IF(U42&lt;404,"Conforter")))))))))</f>
        <v xml:space="preserve"> </v>
      </c>
      <c r="K42" s="122"/>
      <c r="L42" s="123"/>
      <c r="M42" s="123"/>
      <c r="N42" s="124" t="e">
        <f>IF(V42&lt;1.5,"Très bien",IF(V42&lt;2.5,"Bien",IF(V42&lt;3.5,"Passable",IF(V42&lt;4.01,"Faible"))))</f>
        <v>#DIV/0!</v>
      </c>
      <c r="O42" s="51" t="e">
        <f>IF(W42&lt;103.4,"Faible",IF(W42&lt;104.4,"Moyennement élevé",IF(W42&lt;105.1,"Élevé",IF(W42&lt;203.4,"Faible",IF(W42&lt;204.4,"Moyennement élevé",IF(W42&lt;205.4,"Élevé",IF(W42&lt;206.1,"Très élevé",IF(W42&lt;304.4,"Faible",IF(W42&lt;305.4,"Moyennement élevé",IF(W42&lt;307.1,"Très élevé"))))))))))</f>
        <v>#DIV/0!</v>
      </c>
      <c r="P42" s="213">
        <f>$E42*G42/100</f>
        <v>0</v>
      </c>
      <c r="Q42" s="214" t="e">
        <f>$E42*#REF!/100</f>
        <v>#REF!</v>
      </c>
      <c r="R42" s="214" t="e">
        <f>$E42*#REF!/100</f>
        <v>#REF!</v>
      </c>
      <c r="S42" s="214" t="e">
        <f>$E42*#REF!/100</f>
        <v>#REF!</v>
      </c>
      <c r="T42" s="215" t="e">
        <f>$E42*#REF!/100</f>
        <v>#REF!</v>
      </c>
      <c r="U42" s="176">
        <f>IF(G42="",0,((E42*101)+G42))</f>
        <v>0</v>
      </c>
      <c r="V42" s="382" t="e">
        <f>AVERAGE(K42:M42)</f>
        <v>#DIV/0!</v>
      </c>
      <c r="W42" s="382" t="e">
        <f>(E42*101)+V42</f>
        <v>#DIV/0!</v>
      </c>
    </row>
    <row r="43" spans="2:23" s="34" customFormat="1" ht="30" customHeight="1" thickBot="1" x14ac:dyDescent="0.25">
      <c r="B43" s="52"/>
      <c r="C43" s="53"/>
      <c r="D43" s="70" t="s">
        <v>349</v>
      </c>
      <c r="E43" s="79">
        <f>IF(SUM(E40:E42)=0,0,(AVERAGE(E40:E42)))</f>
        <v>0</v>
      </c>
      <c r="F43" s="401" t="s">
        <v>350</v>
      </c>
      <c r="G43" s="80">
        <f>IF($E43="",0,(IF($E43&lt;&gt;0,SUM(P40:P42)/SUM(E40:E42),0)))</f>
        <v>0</v>
      </c>
      <c r="H43" s="404"/>
      <c r="I43" s="405"/>
      <c r="J43" s="406"/>
      <c r="K43" s="490"/>
      <c r="L43" s="472"/>
      <c r="M43" s="472"/>
      <c r="N43" s="472"/>
      <c r="O43" s="473"/>
      <c r="P43" s="458"/>
      <c r="Q43" s="459"/>
      <c r="R43" s="459"/>
      <c r="S43" s="459"/>
      <c r="T43" s="459"/>
      <c r="U43" s="459"/>
      <c r="V43" s="459"/>
      <c r="W43" s="460"/>
    </row>
    <row r="44" spans="2:23" s="34" customFormat="1" ht="30" customHeight="1" thickBot="1" x14ac:dyDescent="0.25">
      <c r="B44" s="148">
        <v>8</v>
      </c>
      <c r="C44" s="149" t="s">
        <v>246</v>
      </c>
      <c r="D44" s="149"/>
      <c r="E44" s="390"/>
      <c r="F44" s="390"/>
      <c r="G44" s="390"/>
      <c r="H44" s="390"/>
      <c r="I44" s="390"/>
      <c r="J44" s="391"/>
      <c r="K44" s="419"/>
      <c r="L44" s="420"/>
      <c r="M44" s="420"/>
      <c r="N44" s="420"/>
      <c r="O44" s="421"/>
      <c r="P44" s="458"/>
      <c r="Q44" s="459"/>
      <c r="R44" s="459"/>
      <c r="S44" s="459"/>
      <c r="T44" s="459"/>
      <c r="U44" s="459"/>
      <c r="V44" s="459"/>
      <c r="W44" s="460"/>
    </row>
    <row r="45" spans="2:23" ht="42" customHeight="1" x14ac:dyDescent="0.2">
      <c r="B45" s="498" t="s">
        <v>168</v>
      </c>
      <c r="C45" s="499"/>
      <c r="D45" s="274" t="s">
        <v>247</v>
      </c>
      <c r="E45" s="88"/>
      <c r="F45" s="275"/>
      <c r="G45" s="276"/>
      <c r="H45" s="275"/>
      <c r="I45" s="91"/>
      <c r="J45" s="92" t="str">
        <f>IF(U45&lt;101," ",IF(U45&lt;161,"Enjeux long terme",IF(U45&lt;202,"Non prioritaire",IF(U45&lt;222,"Réagir",IF(U45&lt;262,"Agir",IF(U45&lt;303,"Conforter",IF(U45&lt;343,"Réagir",IF(U45&lt;363,"Agir",IF(U45&lt;404,"Conforter")))))))))</f>
        <v xml:space="preserve"> </v>
      </c>
      <c r="K45" s="112"/>
      <c r="L45" s="113"/>
      <c r="M45" s="113"/>
      <c r="N45" s="114" t="e">
        <f>IF(V45&lt;1.5,"Très bien",IF(V45&lt;2.5,"Bien",IF(V45&lt;3.5,"Passable",IF(V45&lt;4.01,"Faible"))))</f>
        <v>#DIV/0!</v>
      </c>
      <c r="O45" s="115" t="e">
        <f>IF(W45&lt;103.4,"Faible",IF(W45&lt;104.4,"Moyennement élevé",IF(W45&lt;105.1,"Élevé",IF(W45&lt;203.4,"Faible",IF(W45&lt;204.4,"Moyennement élevé",IF(W45&lt;205.4,"Élevé",IF(W45&lt;206.1,"Très élevé",IF(W45&lt;304.4,"Faible",IF(W45&lt;305.4,"Moyennement élevé",IF(W45&lt;307.1,"Très élevé"))))))))))</f>
        <v>#DIV/0!</v>
      </c>
      <c r="P45" s="210">
        <f>$E45*G45/100</f>
        <v>0</v>
      </c>
      <c r="Q45" s="211" t="e">
        <f>$E45*#REF!/100</f>
        <v>#REF!</v>
      </c>
      <c r="R45" s="211" t="e">
        <f>$E45*#REF!/100</f>
        <v>#REF!</v>
      </c>
      <c r="S45" s="211" t="e">
        <f>$E45*#REF!/100</f>
        <v>#REF!</v>
      </c>
      <c r="T45" s="212" t="e">
        <f>$E45*#REF!/100</f>
        <v>#REF!</v>
      </c>
      <c r="U45" s="176">
        <f>IF(G45="",0,((E45*101)+G45))</f>
        <v>0</v>
      </c>
      <c r="V45" s="176" t="e">
        <f>AVERAGE(K45:M45)</f>
        <v>#DIV/0!</v>
      </c>
      <c r="W45" s="176" t="e">
        <f>(E45*101)+V45</f>
        <v>#DIV/0!</v>
      </c>
    </row>
    <row r="46" spans="2:23" ht="42" customHeight="1" x14ac:dyDescent="0.2">
      <c r="B46" s="500" t="s">
        <v>169</v>
      </c>
      <c r="C46" s="501"/>
      <c r="D46" s="271" t="s">
        <v>248</v>
      </c>
      <c r="E46" s="82"/>
      <c r="F46" s="204"/>
      <c r="G46" s="272"/>
      <c r="H46" s="204"/>
      <c r="I46" s="85"/>
      <c r="J46" s="93" t="str">
        <f>IF(U46&lt;101," ",IF(U46&lt;161,"Enjeux long terme",IF(U46&lt;202,"Non prioritaire",IF(U46&lt;222,"Réagir",IF(U46&lt;262,"Agir",IF(U46&lt;303,"Conforter",IF(U46&lt;343,"Réagir",IF(U46&lt;363,"Agir",IF(U46&lt;404,"Conforter")))))))))</f>
        <v xml:space="preserve"> </v>
      </c>
      <c r="K46" s="121"/>
      <c r="L46" s="119"/>
      <c r="M46" s="119"/>
      <c r="N46" s="120" t="e">
        <f>IF(V46&lt;1.5,"Très bien",IF(V46&lt;2.5,"Bien",IF(V46&lt;3.5,"Passable",IF(V46&lt;4.01,"Faible"))))</f>
        <v>#DIV/0!</v>
      </c>
      <c r="O46" s="43" t="e">
        <f>IF(W46&lt;103.4,"Faible",IF(W46&lt;104.4,"Moyennement élevé",IF(W46&lt;105.1,"Élevé",IF(W46&lt;203.4,"Faible",IF(W46&lt;204.4,"Moyennement élevé",IF(W46&lt;205.4,"Élevé",IF(W46&lt;206.1,"Très élevé",IF(W46&lt;304.4,"Faible",IF(W46&lt;305.4,"Moyennement élevé",IF(W46&lt;307.1,"Très élevé"))))))))))</f>
        <v>#DIV/0!</v>
      </c>
      <c r="P46" s="205">
        <f>$E46*G46/100</f>
        <v>0</v>
      </c>
      <c r="Q46" s="206" t="e">
        <f>$E46*#REF!/100</f>
        <v>#REF!</v>
      </c>
      <c r="R46" s="206" t="e">
        <f>$E46*#REF!/100</f>
        <v>#REF!</v>
      </c>
      <c r="S46" s="206" t="e">
        <f>$E46*#REF!/100</f>
        <v>#REF!</v>
      </c>
      <c r="T46" s="207" t="e">
        <f>$E46*#REF!/100</f>
        <v>#REF!</v>
      </c>
      <c r="U46" s="176">
        <f>IF(G46="",0,((E46*101)+G46))</f>
        <v>0</v>
      </c>
      <c r="V46" s="382" t="e">
        <f>AVERAGE(K46:M46)</f>
        <v>#DIV/0!</v>
      </c>
      <c r="W46" s="382" t="e">
        <f>(E46*101)+V46</f>
        <v>#DIV/0!</v>
      </c>
    </row>
    <row r="47" spans="2:23" ht="42" customHeight="1" x14ac:dyDescent="0.2">
      <c r="B47" s="500" t="s">
        <v>170</v>
      </c>
      <c r="C47" s="501"/>
      <c r="D47" s="271" t="s">
        <v>249</v>
      </c>
      <c r="E47" s="82"/>
      <c r="F47" s="204"/>
      <c r="G47" s="272"/>
      <c r="H47" s="204"/>
      <c r="I47" s="85"/>
      <c r="J47" s="93" t="str">
        <f>IF(U47&lt;101," ",IF(U47&lt;161,"Enjeux long terme",IF(U47&lt;202,"Non prioritaire",IF(U47&lt;222,"Réagir",IF(U47&lt;262,"Agir",IF(U47&lt;303,"Conforter",IF(U47&lt;343,"Réagir",IF(U47&lt;363,"Agir",IF(U47&lt;404,"Conforter")))))))))</f>
        <v xml:space="preserve"> </v>
      </c>
      <c r="K47" s="121"/>
      <c r="L47" s="119"/>
      <c r="M47" s="119"/>
      <c r="N47" s="120" t="e">
        <f t="shared" ref="N47:N48" si="15">IF(V47&lt;1.5,"Très bien",IF(V47&lt;2.5,"Bien",IF(V47&lt;3.5,"Passable",IF(V47&lt;4.01,"Faible"))))</f>
        <v>#DIV/0!</v>
      </c>
      <c r="O47" s="43" t="e">
        <f t="shared" ref="O47:O48" si="16">IF(W47&lt;103.4,"Faible",IF(W47&lt;104.4,"Moyennement élevé",IF(W47&lt;105.1,"Élevé",IF(W47&lt;203.4,"Faible",IF(W47&lt;204.4,"Moyennement élevé",IF(W47&lt;205.4,"Élevé",IF(W47&lt;206.1,"Très élevé",IF(W47&lt;304.4,"Faible",IF(W47&lt;305.4,"Moyennement élevé",IF(W47&lt;307.1,"Très élevé"))))))))))</f>
        <v>#DIV/0!</v>
      </c>
      <c r="P47" s="205">
        <f t="shared" ref="P47:P48" si="17">$E47*G47/100</f>
        <v>0</v>
      </c>
      <c r="Q47" s="206" t="e">
        <f>$E47*#REF!/100</f>
        <v>#REF!</v>
      </c>
      <c r="R47" s="206" t="e">
        <f>$E47*#REF!/100</f>
        <v>#REF!</v>
      </c>
      <c r="S47" s="206" t="e">
        <f>$E47*#REF!/100</f>
        <v>#REF!</v>
      </c>
      <c r="T47" s="207" t="e">
        <f>$E47*#REF!/100</f>
        <v>#REF!</v>
      </c>
      <c r="U47" s="176">
        <f>IF(G47="",0,((E47*101)+G47))</f>
        <v>0</v>
      </c>
      <c r="V47" s="382" t="e">
        <f t="shared" ref="V47:V48" si="18">AVERAGE(K47:M47)</f>
        <v>#DIV/0!</v>
      </c>
      <c r="W47" s="382" t="e">
        <f t="shared" ref="W47:W48" si="19">(E47*101)+V47</f>
        <v>#DIV/0!</v>
      </c>
    </row>
    <row r="48" spans="2:23" ht="42" customHeight="1" thickBot="1" x14ac:dyDescent="0.25">
      <c r="B48" s="496" t="s">
        <v>171</v>
      </c>
      <c r="C48" s="497"/>
      <c r="D48" s="277" t="s">
        <v>250</v>
      </c>
      <c r="E48" s="95"/>
      <c r="F48" s="208"/>
      <c r="G48" s="278"/>
      <c r="H48" s="326"/>
      <c r="I48" s="327"/>
      <c r="J48" s="328" t="str">
        <f>IF(U48&lt;101," ",IF(U48&lt;161,"Enjeux long terme",IF(U48&lt;202,"Non prioritaire",IF(U48&lt;222,"Réagir",IF(U48&lt;262,"Agir",IF(U48&lt;303,"Conforter",IF(U48&lt;343,"Réagir",IF(U48&lt;363,"Agir",IF(U48&lt;404,"Conforter")))))))))</f>
        <v xml:space="preserve"> </v>
      </c>
      <c r="K48" s="122"/>
      <c r="L48" s="123"/>
      <c r="M48" s="123"/>
      <c r="N48" s="124" t="e">
        <f t="shared" si="15"/>
        <v>#DIV/0!</v>
      </c>
      <c r="O48" s="51" t="e">
        <f t="shared" si="16"/>
        <v>#DIV/0!</v>
      </c>
      <c r="P48" s="205">
        <f t="shared" si="17"/>
        <v>0</v>
      </c>
      <c r="Q48" s="206" t="e">
        <f>$E48*#REF!/100</f>
        <v>#REF!</v>
      </c>
      <c r="R48" s="206" t="e">
        <f>$E48*#REF!/100</f>
        <v>#REF!</v>
      </c>
      <c r="S48" s="206" t="e">
        <f>$E48*#REF!/100</f>
        <v>#REF!</v>
      </c>
      <c r="T48" s="207" t="e">
        <f>$E48*#REF!/100</f>
        <v>#REF!</v>
      </c>
      <c r="U48" s="176">
        <f>IF(G48="",0,((E48*101)+G48))</f>
        <v>0</v>
      </c>
      <c r="V48" s="382" t="e">
        <f t="shared" si="18"/>
        <v>#DIV/0!</v>
      </c>
      <c r="W48" s="382" t="e">
        <f t="shared" si="19"/>
        <v>#DIV/0!</v>
      </c>
    </row>
    <row r="49" spans="2:23" s="34" customFormat="1" ht="30" customHeight="1" thickBot="1" x14ac:dyDescent="0.25">
      <c r="B49" s="52"/>
      <c r="C49" s="53"/>
      <c r="D49" s="70" t="s">
        <v>351</v>
      </c>
      <c r="E49" s="79">
        <f>IF(SUM(E45:E48)=0,0,(AVERAGE(E45:E48)))</f>
        <v>0</v>
      </c>
      <c r="F49" s="401" t="s">
        <v>352</v>
      </c>
      <c r="G49" s="80">
        <f>IF($E49="",0,(IF($E49&lt;&gt;0,SUM(P45:P48)/SUM(E45:E48),0)))</f>
        <v>0</v>
      </c>
      <c r="H49" s="404"/>
      <c r="I49" s="405"/>
      <c r="J49" s="406"/>
      <c r="K49" s="490"/>
      <c r="L49" s="472"/>
      <c r="M49" s="472"/>
      <c r="N49" s="472"/>
      <c r="O49" s="473"/>
      <c r="P49" s="458"/>
      <c r="Q49" s="459"/>
      <c r="R49" s="459"/>
      <c r="S49" s="459"/>
      <c r="T49" s="459"/>
      <c r="U49" s="459"/>
      <c r="V49" s="459"/>
      <c r="W49" s="460"/>
    </row>
    <row r="50" spans="2:23" s="34" customFormat="1" ht="30" customHeight="1" thickBot="1" x14ac:dyDescent="0.25">
      <c r="B50" s="479"/>
      <c r="C50" s="474"/>
      <c r="D50" s="474"/>
      <c r="E50" s="474"/>
      <c r="F50" s="474"/>
      <c r="G50" s="474"/>
      <c r="H50" s="474"/>
      <c r="I50" s="474"/>
      <c r="J50" s="474"/>
      <c r="K50" s="459"/>
      <c r="L50" s="459"/>
      <c r="M50" s="459"/>
      <c r="N50" s="459"/>
      <c r="O50" s="459"/>
      <c r="P50" s="459"/>
      <c r="Q50" s="459"/>
      <c r="R50" s="459"/>
      <c r="S50" s="459"/>
      <c r="T50" s="459"/>
      <c r="U50" s="459"/>
      <c r="V50" s="459"/>
      <c r="W50" s="460"/>
    </row>
    <row r="51" spans="2:23" s="25" customFormat="1" ht="21.95" customHeight="1" thickBot="1" x14ac:dyDescent="0.25">
      <c r="B51" s="494" t="s">
        <v>335</v>
      </c>
      <c r="C51" s="495"/>
      <c r="D51" s="495"/>
      <c r="E51" s="100">
        <f>IF(SUM(E45:E48,E40:E42,E35:E37,E29:E32,E25:E26,E19:E22,E14:E16,E7:E11)=0,0,(AVERAGE(E45:E48,E40:E42,E35:E37,E29:E32,E25:E26,E19:E22,E14:E16,E7:E11)))</f>
        <v>0</v>
      </c>
      <c r="F51" s="410" t="s">
        <v>336</v>
      </c>
      <c r="G51" s="99">
        <f>IF($E51="",0,(IF($E51&lt;&gt;0,SUM(P45:P48,P40:P42,P35:P37,P29:P32,P25:P26,P19:P22,P14:P16,P7:P11)/SUM(E45:E48,E40:E42,E35:E37,E29:E32,E25:E26,E19:E22,E14:E16,E7:E11),0)))</f>
        <v>0</v>
      </c>
      <c r="H51" s="62"/>
      <c r="I51" s="62"/>
      <c r="J51" s="63"/>
      <c r="K51" s="63"/>
      <c r="L51" s="63"/>
      <c r="M51" s="63"/>
      <c r="N51" s="63"/>
      <c r="O51" s="63"/>
      <c r="P51" s="64"/>
      <c r="Q51" s="64"/>
      <c r="R51" s="64"/>
      <c r="S51" s="64"/>
      <c r="T51" s="64"/>
    </row>
    <row r="52" spans="2:23" ht="24.2" customHeight="1" x14ac:dyDescent="0.2">
      <c r="E52" s="216"/>
      <c r="F52" s="217"/>
      <c r="G52" s="216"/>
      <c r="H52" s="217"/>
      <c r="I52" s="217"/>
      <c r="J52" s="218"/>
      <c r="K52" s="218"/>
      <c r="L52" s="218"/>
      <c r="M52" s="218"/>
      <c r="N52" s="218"/>
      <c r="O52" s="218"/>
      <c r="P52" s="216"/>
      <c r="Q52" s="216"/>
      <c r="R52" s="216"/>
      <c r="S52" s="216"/>
      <c r="T52" s="216"/>
    </row>
    <row r="53" spans="2:23" ht="24.2" customHeight="1" x14ac:dyDescent="0.2">
      <c r="E53" s="216"/>
      <c r="F53" s="217"/>
      <c r="G53" s="216"/>
      <c r="H53" s="217"/>
      <c r="I53" s="217"/>
      <c r="J53" s="218"/>
      <c r="K53" s="218"/>
      <c r="L53" s="218"/>
      <c r="M53" s="218"/>
      <c r="N53" s="218"/>
      <c r="O53" s="218"/>
      <c r="P53" s="216"/>
      <c r="Q53" s="216"/>
      <c r="R53" s="216"/>
      <c r="S53" s="216"/>
      <c r="T53" s="216"/>
    </row>
    <row r="54" spans="2:23" ht="24.2" customHeight="1" x14ac:dyDescent="0.2">
      <c r="E54" s="216"/>
      <c r="F54" s="217"/>
      <c r="G54" s="216"/>
      <c r="H54" s="217"/>
      <c r="I54" s="217"/>
      <c r="J54" s="218"/>
      <c r="K54" s="218"/>
      <c r="L54" s="218"/>
      <c r="M54" s="218"/>
      <c r="N54" s="218"/>
      <c r="O54" s="218"/>
      <c r="P54" s="216"/>
      <c r="Q54" s="216"/>
      <c r="R54" s="216"/>
      <c r="S54" s="216"/>
      <c r="T54" s="216"/>
    </row>
    <row r="55" spans="2:23" ht="24.2" customHeight="1" x14ac:dyDescent="0.2">
      <c r="E55" s="216"/>
      <c r="F55" s="217"/>
      <c r="G55" s="216"/>
      <c r="H55" s="217"/>
      <c r="I55" s="217"/>
      <c r="J55" s="218"/>
      <c r="K55" s="218"/>
      <c r="L55" s="218"/>
      <c r="M55" s="218"/>
      <c r="N55" s="218"/>
      <c r="O55" s="218"/>
      <c r="P55" s="216"/>
      <c r="Q55" s="216"/>
      <c r="R55" s="216"/>
      <c r="S55" s="216"/>
      <c r="T55" s="216"/>
    </row>
    <row r="56" spans="2:23" ht="24.2" customHeight="1" x14ac:dyDescent="0.2">
      <c r="E56" s="216"/>
      <c r="F56" s="217"/>
      <c r="G56" s="216"/>
      <c r="H56" s="217"/>
      <c r="I56" s="217"/>
      <c r="J56" s="218"/>
      <c r="K56" s="218"/>
      <c r="L56" s="218"/>
      <c r="M56" s="218"/>
      <c r="N56" s="218"/>
      <c r="O56" s="218"/>
      <c r="P56" s="216"/>
      <c r="Q56" s="216"/>
      <c r="R56" s="216"/>
      <c r="S56" s="216"/>
      <c r="T56" s="216"/>
    </row>
    <row r="57" spans="2:23" ht="24.2" customHeight="1" x14ac:dyDescent="0.2">
      <c r="E57" s="216"/>
      <c r="F57" s="217"/>
      <c r="G57" s="216"/>
      <c r="H57" s="217"/>
      <c r="I57" s="217"/>
      <c r="J57" s="218"/>
      <c r="K57" s="218"/>
      <c r="L57" s="218"/>
      <c r="M57" s="218"/>
      <c r="N57" s="218"/>
      <c r="O57" s="218"/>
      <c r="P57" s="216"/>
      <c r="Q57" s="216"/>
      <c r="R57" s="216"/>
      <c r="S57" s="216"/>
      <c r="T57" s="216"/>
    </row>
    <row r="58" spans="2:23" ht="24.2" customHeight="1" x14ac:dyDescent="0.2">
      <c r="E58" s="216"/>
      <c r="F58" s="217"/>
      <c r="G58" s="216"/>
      <c r="H58" s="217"/>
      <c r="I58" s="217"/>
      <c r="J58" s="218"/>
      <c r="K58" s="218"/>
      <c r="L58" s="218"/>
      <c r="M58" s="218"/>
      <c r="N58" s="218"/>
      <c r="O58" s="218"/>
      <c r="P58" s="216"/>
      <c r="Q58" s="216"/>
      <c r="R58" s="216"/>
      <c r="S58" s="216"/>
      <c r="T58" s="216"/>
    </row>
    <row r="59" spans="2:23" ht="24.2" customHeight="1" x14ac:dyDescent="0.2">
      <c r="E59" s="216"/>
      <c r="F59" s="217"/>
      <c r="G59" s="216"/>
      <c r="H59" s="217"/>
      <c r="I59" s="217"/>
      <c r="J59" s="218"/>
      <c r="K59" s="218"/>
      <c r="L59" s="218"/>
      <c r="M59" s="218"/>
      <c r="N59" s="218"/>
      <c r="O59" s="218"/>
      <c r="P59" s="216"/>
      <c r="Q59" s="216"/>
      <c r="R59" s="216"/>
      <c r="S59" s="216"/>
      <c r="T59" s="216"/>
    </row>
    <row r="60" spans="2:23" ht="24.2" customHeight="1" x14ac:dyDescent="0.2">
      <c r="E60" s="216"/>
      <c r="F60" s="217"/>
      <c r="G60" s="216"/>
      <c r="H60" s="217"/>
      <c r="I60" s="217"/>
      <c r="J60" s="218"/>
      <c r="K60" s="218"/>
      <c r="L60" s="218"/>
      <c r="M60" s="218"/>
      <c r="N60" s="218"/>
      <c r="O60" s="218"/>
      <c r="P60" s="216"/>
      <c r="Q60" s="216"/>
      <c r="R60" s="216"/>
      <c r="S60" s="216"/>
      <c r="T60" s="216"/>
    </row>
    <row r="61" spans="2:23" ht="24.2" customHeight="1" x14ac:dyDescent="0.2">
      <c r="E61" s="216"/>
      <c r="F61" s="217"/>
      <c r="G61" s="216"/>
      <c r="H61" s="217"/>
      <c r="I61" s="217"/>
      <c r="J61" s="218"/>
      <c r="K61" s="218"/>
      <c r="L61" s="218"/>
      <c r="M61" s="218"/>
      <c r="N61" s="218"/>
      <c r="O61" s="218"/>
      <c r="P61" s="216"/>
      <c r="Q61" s="216"/>
      <c r="R61" s="216"/>
      <c r="S61" s="216"/>
      <c r="T61" s="216"/>
    </row>
    <row r="62" spans="2:23" ht="24.2" customHeight="1" x14ac:dyDescent="0.2">
      <c r="E62" s="216"/>
      <c r="F62" s="217"/>
      <c r="G62" s="216"/>
      <c r="H62" s="217"/>
      <c r="I62" s="217"/>
      <c r="J62" s="218"/>
      <c r="K62" s="218"/>
      <c r="L62" s="218"/>
      <c r="M62" s="218"/>
      <c r="N62" s="218"/>
      <c r="O62" s="218"/>
      <c r="P62" s="216"/>
      <c r="Q62" s="216"/>
      <c r="R62" s="216"/>
      <c r="S62" s="216"/>
      <c r="T62" s="216"/>
    </row>
    <row r="63" spans="2:23" ht="24.2" customHeight="1" x14ac:dyDescent="0.2">
      <c r="E63" s="216"/>
      <c r="F63" s="217"/>
      <c r="G63" s="216"/>
      <c r="H63" s="217"/>
      <c r="I63" s="217"/>
      <c r="J63" s="218"/>
      <c r="K63" s="218"/>
      <c r="L63" s="218"/>
      <c r="M63" s="218"/>
      <c r="N63" s="218"/>
      <c r="O63" s="218"/>
      <c r="P63" s="216"/>
      <c r="Q63" s="216"/>
      <c r="R63" s="216"/>
      <c r="S63" s="216"/>
      <c r="T63" s="216"/>
    </row>
    <row r="64" spans="2:23" x14ac:dyDescent="0.2">
      <c r="E64" s="216"/>
      <c r="F64" s="217"/>
      <c r="G64" s="216"/>
      <c r="H64" s="217"/>
      <c r="I64" s="217"/>
      <c r="J64" s="218"/>
      <c r="K64" s="218"/>
      <c r="L64" s="218"/>
      <c r="M64" s="218"/>
      <c r="N64" s="218"/>
      <c r="O64" s="218"/>
      <c r="P64" s="216"/>
      <c r="Q64" s="216"/>
      <c r="R64" s="216"/>
      <c r="S64" s="216"/>
      <c r="T64" s="216"/>
    </row>
    <row r="65" spans="5:20" x14ac:dyDescent="0.2">
      <c r="E65" s="216"/>
      <c r="F65" s="217"/>
      <c r="G65" s="216"/>
      <c r="H65" s="217"/>
      <c r="I65" s="217"/>
      <c r="J65" s="218"/>
      <c r="K65" s="218"/>
      <c r="L65" s="218"/>
      <c r="M65" s="218"/>
      <c r="N65" s="218"/>
      <c r="O65" s="218"/>
      <c r="P65" s="216"/>
      <c r="Q65" s="216"/>
      <c r="R65" s="216"/>
      <c r="S65" s="216"/>
      <c r="T65" s="216"/>
    </row>
    <row r="66" spans="5:20" x14ac:dyDescent="0.2">
      <c r="E66" s="216"/>
      <c r="F66" s="217"/>
      <c r="G66" s="216"/>
      <c r="H66" s="217"/>
      <c r="I66" s="217"/>
      <c r="J66" s="218"/>
      <c r="K66" s="218"/>
      <c r="L66" s="218"/>
      <c r="M66" s="218"/>
      <c r="N66" s="218"/>
      <c r="O66" s="218"/>
      <c r="P66" s="216"/>
      <c r="Q66" s="216"/>
      <c r="R66" s="216"/>
      <c r="S66" s="216"/>
      <c r="T66" s="216"/>
    </row>
    <row r="67" spans="5:20" x14ac:dyDescent="0.2">
      <c r="E67" s="216"/>
      <c r="F67" s="217"/>
      <c r="G67" s="216"/>
      <c r="H67" s="217"/>
      <c r="I67" s="217"/>
      <c r="J67" s="218"/>
      <c r="K67" s="218"/>
      <c r="L67" s="218"/>
      <c r="M67" s="218"/>
      <c r="N67" s="218"/>
      <c r="O67" s="218"/>
      <c r="P67" s="216"/>
      <c r="Q67" s="216"/>
      <c r="R67" s="216"/>
      <c r="S67" s="216"/>
      <c r="T67" s="216"/>
    </row>
    <row r="68" spans="5:20" x14ac:dyDescent="0.2">
      <c r="E68" s="216"/>
      <c r="F68" s="217"/>
      <c r="G68" s="216"/>
      <c r="H68" s="217"/>
      <c r="I68" s="217"/>
      <c r="J68" s="218"/>
      <c r="K68" s="218"/>
      <c r="L68" s="218"/>
      <c r="M68" s="218"/>
      <c r="N68" s="218"/>
      <c r="O68" s="218"/>
      <c r="P68" s="216"/>
      <c r="Q68" s="216"/>
      <c r="R68" s="216"/>
      <c r="S68" s="216"/>
      <c r="T68" s="216"/>
    </row>
    <row r="69" spans="5:20" x14ac:dyDescent="0.2">
      <c r="E69" s="216"/>
      <c r="F69" s="217"/>
      <c r="G69" s="216"/>
      <c r="H69" s="217"/>
      <c r="I69" s="217"/>
      <c r="J69" s="218"/>
      <c r="K69" s="218"/>
      <c r="L69" s="218"/>
      <c r="M69" s="218"/>
      <c r="N69" s="218"/>
      <c r="O69" s="218"/>
      <c r="P69" s="216"/>
      <c r="Q69" s="216"/>
      <c r="R69" s="216"/>
      <c r="S69" s="216"/>
      <c r="T69" s="216"/>
    </row>
    <row r="70" spans="5:20" x14ac:dyDescent="0.2">
      <c r="J70" s="218"/>
      <c r="K70" s="218"/>
      <c r="L70" s="218"/>
      <c r="M70" s="218"/>
      <c r="N70" s="218"/>
      <c r="O70" s="218"/>
    </row>
    <row r="71" spans="5:20" x14ac:dyDescent="0.2">
      <c r="J71" s="218"/>
      <c r="K71" s="218"/>
      <c r="L71" s="218"/>
      <c r="M71" s="218"/>
      <c r="N71" s="218"/>
      <c r="O71" s="218"/>
    </row>
    <row r="72" spans="5:20" x14ac:dyDescent="0.2">
      <c r="J72" s="218"/>
      <c r="K72" s="218"/>
      <c r="L72" s="218"/>
      <c r="M72" s="218"/>
      <c r="N72" s="218"/>
      <c r="O72" s="218"/>
    </row>
    <row r="73" spans="5:20" x14ac:dyDescent="0.2">
      <c r="J73" s="218"/>
      <c r="K73" s="218"/>
      <c r="L73" s="218"/>
      <c r="M73" s="218"/>
      <c r="N73" s="218"/>
      <c r="O73" s="218"/>
    </row>
  </sheetData>
  <sheetProtection sheet="1" objects="1" scenarios="1" formatRows="0" selectLockedCells="1"/>
  <mergeCells count="65">
    <mergeCell ref="B48:C48"/>
    <mergeCell ref="B37:C37"/>
    <mergeCell ref="B40:C40"/>
    <mergeCell ref="B41:C41"/>
    <mergeCell ref="B42:C42"/>
    <mergeCell ref="B45:C45"/>
    <mergeCell ref="B32:C32"/>
    <mergeCell ref="B35:C35"/>
    <mergeCell ref="B36:C36"/>
    <mergeCell ref="B46:C46"/>
    <mergeCell ref="B47:C47"/>
    <mergeCell ref="B2:H3"/>
    <mergeCell ref="B7:C7"/>
    <mergeCell ref="B8:C8"/>
    <mergeCell ref="B9:C9"/>
    <mergeCell ref="B10:C10"/>
    <mergeCell ref="B5:D5"/>
    <mergeCell ref="B50:W50"/>
    <mergeCell ref="B51:D51"/>
    <mergeCell ref="K43:O43"/>
    <mergeCell ref="B11:C11"/>
    <mergeCell ref="B14:C14"/>
    <mergeCell ref="B15:C15"/>
    <mergeCell ref="B16:C16"/>
    <mergeCell ref="B19:C19"/>
    <mergeCell ref="B20:C20"/>
    <mergeCell ref="B21:C21"/>
    <mergeCell ref="B22:C22"/>
    <mergeCell ref="B25:C25"/>
    <mergeCell ref="B26:C26"/>
    <mergeCell ref="B29:C29"/>
    <mergeCell ref="B30:C30"/>
    <mergeCell ref="B31:C31"/>
    <mergeCell ref="K44:O44"/>
    <mergeCell ref="P44:W44"/>
    <mergeCell ref="K49:O49"/>
    <mergeCell ref="P49:W49"/>
    <mergeCell ref="P23:W23"/>
    <mergeCell ref="P24:W24"/>
    <mergeCell ref="P27:W27"/>
    <mergeCell ref="K28:O28"/>
    <mergeCell ref="K33:O33"/>
    <mergeCell ref="K34:O34"/>
    <mergeCell ref="K24:O24"/>
    <mergeCell ref="K27:O27"/>
    <mergeCell ref="K38:O38"/>
    <mergeCell ref="K39:O39"/>
    <mergeCell ref="P34:W34"/>
    <mergeCell ref="P38:W38"/>
    <mergeCell ref="P39:W39"/>
    <mergeCell ref="P43:W43"/>
    <mergeCell ref="K23:O23"/>
    <mergeCell ref="K6:O6"/>
    <mergeCell ref="K4:O4"/>
    <mergeCell ref="P28:W28"/>
    <mergeCell ref="P33:W33"/>
    <mergeCell ref="P12:W12"/>
    <mergeCell ref="P13:W13"/>
    <mergeCell ref="P17:W17"/>
    <mergeCell ref="P18:W18"/>
    <mergeCell ref="K12:O12"/>
    <mergeCell ref="K13:O13"/>
    <mergeCell ref="K17:O17"/>
    <mergeCell ref="K18:O18"/>
    <mergeCell ref="P6:W6"/>
  </mergeCells>
  <phoneticPr fontId="0" type="noConversion"/>
  <conditionalFormatting sqref="E35:E37 E25:E26 E7:E11 E14:E16 E19:E22 E29:E32 E40:E42 E45:E48">
    <cfRule type="cellIs" dxfId="282" priority="485" stopIfTrue="1" operator="lessThanOrEqual">
      <formula>0</formula>
    </cfRule>
  </conditionalFormatting>
  <conditionalFormatting sqref="J25:O26 J35:O37 J7:O11 J14:O16 J19:O22 J29:O32 J40:O42 J45:O48">
    <cfRule type="containsText" dxfId="281" priority="479" operator="containsText" text="Réagir">
      <formula>NOT(ISERROR(SEARCH("Réagir",J7)))</formula>
    </cfRule>
    <cfRule type="containsText" dxfId="280" priority="480" operator="containsText" text="Agir">
      <formula>NOT(ISERROR(SEARCH("Agir",J7)))</formula>
    </cfRule>
    <cfRule type="containsText" dxfId="279" priority="481" operator="containsText" text="Non prioritaire">
      <formula>NOT(ISERROR(SEARCH("Non prioritaire",J7)))</formula>
    </cfRule>
    <cfRule type="containsText" dxfId="278" priority="482" operator="containsText" text="Enjeux long terme">
      <formula>NOT(ISERROR(SEARCH("Enjeux long terme",J7)))</formula>
    </cfRule>
    <cfRule type="cellIs" dxfId="277" priority="483" operator="between">
      <formula>101</formula>
      <formula>160</formula>
    </cfRule>
  </conditionalFormatting>
  <conditionalFormatting sqref="J25:O26 J35:O37 J7:O11 J14:O16 J19:O22 J29:O32 J40:O42 J45:O48">
    <cfRule type="containsText" dxfId="276" priority="473" operator="containsText" text="Conforter">
      <formula>NOT(ISERROR(SEARCH("Conforter",J7)))</formula>
    </cfRule>
  </conditionalFormatting>
  <conditionalFormatting sqref="I7:I11 I14:I16 I19:I22 I29:I32 I35:I37 I40:I42 I25:I26">
    <cfRule type="expression" dxfId="275" priority="471">
      <formula>FIND("Réagir",J7)</formula>
    </cfRule>
    <cfRule type="expression" dxfId="274" priority="472">
      <formula>FIND("Agir",J7)</formula>
    </cfRule>
  </conditionalFormatting>
  <conditionalFormatting sqref="I7">
    <cfRule type="expression" dxfId="273" priority="469">
      <formula>FIND("Réagir",J7)</formula>
    </cfRule>
    <cfRule type="expression" dxfId="272" priority="470">
      <formula>FIND("Agir",J7)</formula>
    </cfRule>
  </conditionalFormatting>
  <conditionalFormatting sqref="I7">
    <cfRule type="expression" dxfId="271" priority="467">
      <formula>FIND("Réagir",J7)</formula>
    </cfRule>
    <cfRule type="expression" dxfId="270" priority="468">
      <formula>FIND("Agir",J7)</formula>
    </cfRule>
  </conditionalFormatting>
  <conditionalFormatting sqref="I7 I25:I26">
    <cfRule type="expression" dxfId="269" priority="464" stopIfTrue="1">
      <formula>ISTEXT(I7)</formula>
    </cfRule>
    <cfRule type="expression" dxfId="268" priority="465">
      <formula>FIND("Réagir",J7)</formula>
    </cfRule>
    <cfRule type="expression" dxfId="267" priority="466">
      <formula>FIND("Agir",J7)</formula>
    </cfRule>
  </conditionalFormatting>
  <conditionalFormatting sqref="I8:I11 I14:I16 I19:I22 I29:I32 I35:I37 I40:I42">
    <cfRule type="expression" dxfId="266" priority="462">
      <formula>FIND("Réagir",J8)</formula>
    </cfRule>
    <cfRule type="expression" dxfId="265" priority="463">
      <formula>FIND("Agir",J8)</formula>
    </cfRule>
  </conditionalFormatting>
  <conditionalFormatting sqref="I8:I11 I14:I16 I19:I22 I29:I32 I35:I37 I40:I42">
    <cfRule type="expression" dxfId="264" priority="460">
      <formula>FIND("Réagir",J8)</formula>
    </cfRule>
    <cfRule type="expression" dxfId="263" priority="461">
      <formula>FIND("Agir",J8)</formula>
    </cfRule>
  </conditionalFormatting>
  <conditionalFormatting sqref="I8:I11 I14:I16 I19:I22 I29:I32 I35:I37 I40:I42">
    <cfRule type="expression" dxfId="262" priority="457" stopIfTrue="1">
      <formula>ISTEXT(I8)</formula>
    </cfRule>
    <cfRule type="expression" dxfId="261" priority="458">
      <formula>FIND("Réagir",J8)</formula>
    </cfRule>
    <cfRule type="expression" dxfId="260" priority="459">
      <formula>FIND("Agir",J8)</formula>
    </cfRule>
  </conditionalFormatting>
  <conditionalFormatting sqref="O7:O11 O14:O16 O19:O22 O25:O26 O29:O32 O35:O37 O40:O42 O45:O48">
    <cfRule type="expression" dxfId="259" priority="442">
      <formula>FIND(O7,"Très élevé")</formula>
    </cfRule>
    <cfRule type="expression" dxfId="258" priority="443">
      <formula>FIND(O7,"Élevé")</formula>
    </cfRule>
    <cfRule type="expression" dxfId="257" priority="444">
      <formula>FIND(O7,"Moyennement élevé")</formula>
    </cfRule>
    <cfRule type="expression" dxfId="256" priority="445">
      <formula>FIND(O7,"Faible")</formula>
    </cfRule>
  </conditionalFormatting>
  <conditionalFormatting sqref="J25:J26 J35:J37 J7:J11 J14:J16 J19:J22 J29:J32 J40:J42 J45:J48">
    <cfRule type="containsText" dxfId="255" priority="428" operator="containsText" text="Non prioritaire">
      <formula>NOT(ISERROR(SEARCH("Non prioritaire",J7)))</formula>
    </cfRule>
    <cfRule type="containsText" dxfId="254" priority="429" operator="containsText" text="Enjeux long terme">
      <formula>NOT(ISERROR(SEARCH("Enjeux long terme",J7)))</formula>
    </cfRule>
    <cfRule type="cellIs" dxfId="253" priority="430" operator="between">
      <formula>101</formula>
      <formula>160</formula>
    </cfRule>
  </conditionalFormatting>
  <conditionalFormatting sqref="J25:J26 J35:J37 J7:J11 J14:J16 J19:J22 J29:J32 J40:J42 J45:J48">
    <cfRule type="cellIs" dxfId="252" priority="406" operator="between">
      <formula>101</formula>
      <formula>160</formula>
    </cfRule>
  </conditionalFormatting>
  <conditionalFormatting sqref="I45:I48">
    <cfRule type="expression" dxfId="251" priority="66">
      <formula>FIND("Réagir",J45)</formula>
    </cfRule>
    <cfRule type="expression" dxfId="250" priority="67">
      <formula>FIND("Agir",J45)</formula>
    </cfRule>
  </conditionalFormatting>
  <conditionalFormatting sqref="I45:I48">
    <cfRule type="expression" dxfId="249" priority="64">
      <formula>FIND("Réagir",J45)</formula>
    </cfRule>
    <cfRule type="expression" dxfId="248" priority="65">
      <formula>FIND("Agir",J45)</formula>
    </cfRule>
  </conditionalFormatting>
  <conditionalFormatting sqref="I45:I48">
    <cfRule type="expression" dxfId="247" priority="62">
      <formula>FIND("Réagir",J45)</formula>
    </cfRule>
    <cfRule type="expression" dxfId="246" priority="63">
      <formula>FIND("Agir",J45)</formula>
    </cfRule>
  </conditionalFormatting>
  <conditionalFormatting sqref="I45:I48">
    <cfRule type="expression" dxfId="245" priority="59" stopIfTrue="1">
      <formula>ISTEXT(I45)</formula>
    </cfRule>
    <cfRule type="expression" dxfId="244" priority="60">
      <formula>FIND("Réagir",J45)</formula>
    </cfRule>
    <cfRule type="expression" dxfId="243" priority="61">
      <formula>FIND("Agir",J45)</formula>
    </cfRule>
  </conditionalFormatting>
  <dataValidations count="3">
    <dataValidation type="whole" allowBlank="1" showInputMessage="1" showErrorMessage="1" errorTitle="Évaluation non valide" error="Les valeurs permises de l'évaluation sont de 0 à 100%" promptTitle="Évaluation" prompt="0 à 100%" sqref="G7:G11 G29:G32 G35:G37 G14:G16 G25:G26 G19:G22 G40:G42 G45:G48" xr:uid="{00000000-0002-0000-0600-000000000000}">
      <formula1>0</formula1>
      <formula2>100</formula2>
    </dataValidation>
    <dataValidation type="whole" allowBlank="1" showInputMessage="1" showErrorMessage="1" errorTitle="Pondération invalide" error="Les valeurs permises de la pondération sont 1, 2 ou 3" promptTitle="Pondération" prompt="Entrer 1, 2 ou 3" sqref="E7:E11 E29:E32 E35:E37 E14:E16 E25:E26 E19:E22 E40:E42 E45:E48" xr:uid="{00000000-0002-0000-0600-000001000000}">
      <formula1>1</formula1>
      <formula2>3</formula2>
    </dataValidation>
    <dataValidation type="whole" allowBlank="1" showInputMessage="1" showErrorMessage="1" sqref="K40:M42 K7:M11 K14:M16 K25:M26 K19:M22 K35:M37 K29:M32 K45:M48" xr:uid="{00000000-0002-0000-0600-000002000000}">
      <formula1>1</formula1>
      <formula2>4</formula2>
    </dataValidation>
  </dataValidations>
  <printOptions horizontalCentered="1" verticalCentered="1"/>
  <pageMargins left="0.23622047244094491" right="0.23622047244094491" top="0.51181102362204722" bottom="0.51181102362204722" header="0.23622047244094491" footer="0.23622047244094491"/>
  <pageSetup scale="48" orientation="landscape" horizontalDpi="4000" verticalDpi="4000" r:id="rId1"/>
  <headerFooter alignWithMargins="0">
    <oddHeader>&amp;L&amp;"Arial,Normal"&amp;12Analyse de développement durable&amp;C&amp;"Arial,Italique"&amp;18Dimension économique&amp;R&amp;"Arial,Normal"&amp;14&amp;D</oddHeader>
    <oddFooter>&amp;L&amp;"Arial,Normal"Référence : Villeneuve, C. et Riffon, O., 2011&amp;C&amp;"Arial,Normal"Comment réaliser une analyse de développement durable? &amp;R&amp;"Arial,Normal"&amp;9Département des  sciences fondamentales, UQAC</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249977111117893"/>
  </sheetPr>
  <dimension ref="B1:W52"/>
  <sheetViews>
    <sheetView showGridLines="0" zoomScale="70" zoomScaleNormal="70" workbookViewId="0">
      <pane xSplit="4" ySplit="5" topLeftCell="E6" activePane="bottomRight" state="frozen"/>
      <selection pane="topRight" activeCell="E1" sqref="E1"/>
      <selection pane="bottomLeft" activeCell="A6" sqref="A6"/>
      <selection pane="bottomRight" activeCell="F26" sqref="F26"/>
    </sheetView>
  </sheetViews>
  <sheetFormatPr baseColWidth="10" defaultColWidth="10.85546875" defaultRowHeight="14.25" x14ac:dyDescent="0.2"/>
  <cols>
    <col min="1" max="1" width="1.7109375" style="25" customWidth="1"/>
    <col min="2" max="2" width="4.7109375" style="22" customWidth="1"/>
    <col min="3" max="3" width="4.7109375" style="23" customWidth="1"/>
    <col min="4" max="4" width="50.7109375" style="24" customWidth="1"/>
    <col min="5" max="5" width="12.7109375" style="25" customWidth="1"/>
    <col min="6" max="6" width="60.7109375" style="25" customWidth="1"/>
    <col min="7" max="7" width="12.7109375" style="25" customWidth="1"/>
    <col min="8" max="9" width="50.7109375" style="25" customWidth="1"/>
    <col min="10" max="10" width="22.85546875" style="25" customWidth="1"/>
    <col min="11" max="13" width="6.7109375" style="25" customWidth="1"/>
    <col min="14" max="14" width="11.42578125" style="25" customWidth="1"/>
    <col min="15" max="15" width="15.5703125" style="25" customWidth="1"/>
    <col min="16" max="21" width="5.28515625" style="25" hidden="1" customWidth="1"/>
    <col min="22" max="22" width="8.28515625" style="25" hidden="1" customWidth="1"/>
    <col min="23" max="23" width="10.85546875" style="25" hidden="1" customWidth="1"/>
    <col min="24" max="16384" width="10.85546875" style="25"/>
  </cols>
  <sheetData>
    <row r="1" spans="2:23" ht="9" customHeight="1" thickBot="1" x14ac:dyDescent="0.25"/>
    <row r="2" spans="2:23" ht="30" customHeight="1" x14ac:dyDescent="0.2">
      <c r="B2" s="525" t="s">
        <v>251</v>
      </c>
      <c r="C2" s="526"/>
      <c r="D2" s="526"/>
      <c r="E2" s="526"/>
      <c r="F2" s="526"/>
      <c r="G2" s="526"/>
      <c r="H2" s="526"/>
      <c r="I2" s="225"/>
      <c r="J2" s="225"/>
      <c r="K2" s="225"/>
      <c r="L2" s="225"/>
      <c r="M2" s="225"/>
      <c r="N2" s="225"/>
      <c r="O2" s="226"/>
      <c r="P2" s="508"/>
      <c r="Q2" s="509"/>
      <c r="R2" s="509"/>
      <c r="S2" s="509"/>
      <c r="T2" s="509"/>
      <c r="U2" s="509"/>
      <c r="V2" s="509"/>
      <c r="W2" s="509"/>
    </row>
    <row r="3" spans="2:23" ht="30" customHeight="1" thickBot="1" x14ac:dyDescent="0.25">
      <c r="B3" s="527"/>
      <c r="C3" s="528"/>
      <c r="D3" s="528"/>
      <c r="E3" s="528"/>
      <c r="F3" s="528"/>
      <c r="G3" s="528"/>
      <c r="H3" s="528"/>
      <c r="I3" s="227"/>
      <c r="J3" s="227"/>
      <c r="K3" s="227"/>
      <c r="L3" s="227"/>
      <c r="M3" s="227"/>
      <c r="N3" s="227"/>
      <c r="O3" s="228"/>
      <c r="P3" s="510"/>
      <c r="Q3" s="511"/>
      <c r="R3" s="511"/>
      <c r="S3" s="511"/>
      <c r="T3" s="511"/>
      <c r="U3" s="511"/>
      <c r="V3" s="511"/>
      <c r="W3" s="511"/>
    </row>
    <row r="4" spans="2:23" ht="21.75" customHeight="1" thickBot="1" x14ac:dyDescent="0.25">
      <c r="B4" s="229"/>
      <c r="C4" s="230"/>
      <c r="D4" s="230"/>
      <c r="E4" s="230"/>
      <c r="F4" s="230"/>
      <c r="G4" s="230"/>
      <c r="H4" s="230"/>
      <c r="I4" s="230"/>
      <c r="J4" s="231"/>
      <c r="K4" s="515" t="s">
        <v>95</v>
      </c>
      <c r="L4" s="516"/>
      <c r="M4" s="516"/>
      <c r="N4" s="516"/>
      <c r="O4" s="517"/>
      <c r="P4" s="512"/>
      <c r="Q4" s="513"/>
      <c r="R4" s="513"/>
      <c r="S4" s="513"/>
      <c r="T4" s="513"/>
      <c r="U4" s="513"/>
      <c r="V4" s="513"/>
      <c r="W4" s="513"/>
    </row>
    <row r="5" spans="2:23" s="33" customFormat="1" ht="82.15" customHeight="1" thickBot="1" x14ac:dyDescent="0.25">
      <c r="B5" s="518" t="s">
        <v>38</v>
      </c>
      <c r="C5" s="519"/>
      <c r="D5" s="520"/>
      <c r="E5" s="232" t="s">
        <v>71</v>
      </c>
      <c r="F5" s="233" t="s">
        <v>103</v>
      </c>
      <c r="G5" s="232" t="s">
        <v>72</v>
      </c>
      <c r="H5" s="233" t="s">
        <v>417</v>
      </c>
      <c r="I5" s="233" t="s">
        <v>0</v>
      </c>
      <c r="J5" s="233" t="s">
        <v>70</v>
      </c>
      <c r="K5" s="232" t="s">
        <v>77</v>
      </c>
      <c r="L5" s="232" t="s">
        <v>78</v>
      </c>
      <c r="M5" s="232" t="s">
        <v>79</v>
      </c>
      <c r="N5" s="232" t="s">
        <v>96</v>
      </c>
      <c r="O5" s="232" t="s">
        <v>80</v>
      </c>
      <c r="P5" s="232" t="s">
        <v>9</v>
      </c>
      <c r="Q5" s="232" t="s">
        <v>10</v>
      </c>
      <c r="R5" s="232" t="s">
        <v>11</v>
      </c>
      <c r="S5" s="232" t="s">
        <v>12</v>
      </c>
      <c r="T5" s="232" t="s">
        <v>13</v>
      </c>
      <c r="U5" s="232" t="s">
        <v>76</v>
      </c>
      <c r="V5" s="232" t="s">
        <v>81</v>
      </c>
      <c r="W5" s="232" t="s">
        <v>82</v>
      </c>
    </row>
    <row r="6" spans="2:23" s="34" customFormat="1" ht="30" customHeight="1" thickBot="1" x14ac:dyDescent="0.25">
      <c r="B6" s="148">
        <v>1</v>
      </c>
      <c r="C6" s="149" t="s">
        <v>85</v>
      </c>
      <c r="D6" s="149"/>
      <c r="E6" s="390"/>
      <c r="F6" s="390"/>
      <c r="G6" s="390"/>
      <c r="H6" s="390"/>
      <c r="I6" s="390"/>
      <c r="J6" s="391"/>
      <c r="K6" s="458"/>
      <c r="L6" s="459"/>
      <c r="M6" s="459"/>
      <c r="N6" s="459"/>
      <c r="O6" s="460"/>
      <c r="P6" s="458"/>
      <c r="Q6" s="459"/>
      <c r="R6" s="459"/>
      <c r="S6" s="459"/>
      <c r="T6" s="459"/>
      <c r="U6" s="459"/>
      <c r="V6" s="459"/>
      <c r="W6" s="460"/>
    </row>
    <row r="7" spans="2:23" s="33" customFormat="1" ht="42" customHeight="1" x14ac:dyDescent="0.2">
      <c r="B7" s="529" t="s">
        <v>21</v>
      </c>
      <c r="C7" s="530"/>
      <c r="D7" s="282" t="s">
        <v>91</v>
      </c>
      <c r="E7" s="88"/>
      <c r="F7" s="89"/>
      <c r="G7" s="90"/>
      <c r="H7" s="89"/>
      <c r="I7" s="91"/>
      <c r="J7" s="92" t="str">
        <f>IF(U7&lt;101," ",IF(U7&lt;161,"Enjeux long terme",IF(U7&lt;202,"Non prioritaire",IF(U7&lt;222,"Réagir",IF(U7&lt;262,"Agir",IF(U7&lt;303,"Conforter",IF(U7&lt;343,"Réagir",IF(U7&lt;363,"Agir",IF(U7&lt;404,"Conforter")))))))))</f>
        <v xml:space="preserve"> </v>
      </c>
      <c r="K7" s="78"/>
      <c r="L7" s="37"/>
      <c r="M7" s="37"/>
      <c r="N7" s="38" t="e">
        <f>IF(V7&lt;1.5,"Très bien",IF(V7&lt;2.5,"Bien",IF(V7&lt;3.5,"Passable",IF(V7&lt;4.01,"Faible"))))</f>
        <v>#DIV/0!</v>
      </c>
      <c r="O7" s="39" t="e">
        <f>IF(W7&lt;103.4,"Faible",IF(W7&lt;104.4,"Moyennement élevé",IF(W7&lt;105.1,"Élevé",IF(W7&lt;203.4,"Faible",IF(W7&lt;204.4,"Moyennement élevé",IF(W7&lt;205.4,"Élevé",IF(W7&lt;206.1,"Très élevé",IF(W7&lt;304.4,"Faible",IF(W7&lt;305.4,"Moyennement élevé",IF(W7&lt;307.1,"Très élevé"))))))))))</f>
        <v>#DIV/0!</v>
      </c>
      <c r="P7" s="40">
        <f>$E7*G7/100</f>
        <v>0</v>
      </c>
      <c r="Q7" s="41" t="e">
        <f>$E7*#REF!/100</f>
        <v>#REF!</v>
      </c>
      <c r="R7" s="41" t="e">
        <f>$E7*#REF!/100</f>
        <v>#REF!</v>
      </c>
      <c r="S7" s="41" t="e">
        <f>$E7*#REF!/100</f>
        <v>#REF!</v>
      </c>
      <c r="T7" s="42" t="e">
        <f>$E7*#REF!/100</f>
        <v>#REF!</v>
      </c>
      <c r="U7" s="176">
        <f>IF(G7="",0,((E7*101)+G7))</f>
        <v>0</v>
      </c>
      <c r="V7" s="176" t="e">
        <f>AVERAGE(K7:M7)</f>
        <v>#DIV/0!</v>
      </c>
      <c r="W7" s="176" t="e">
        <f>(E7*101)+V7</f>
        <v>#DIV/0!</v>
      </c>
    </row>
    <row r="8" spans="2:23" ht="42" customHeight="1" x14ac:dyDescent="0.2">
      <c r="B8" s="521" t="s">
        <v>22</v>
      </c>
      <c r="C8" s="522"/>
      <c r="D8" s="281" t="s">
        <v>252</v>
      </c>
      <c r="E8" s="82"/>
      <c r="F8" s="86"/>
      <c r="G8" s="84"/>
      <c r="H8" s="86"/>
      <c r="I8" s="85"/>
      <c r="J8" s="93" t="str">
        <f>IF(U8&lt;101," ",IF(U8&lt;161,"Enjeux long terme",IF(U8&lt;202,"Non prioritaire",IF(U8&lt;222,"Réagir",IF(U8&lt;262,"Agir",IF(U8&lt;303,"Conforter",IF(U8&lt;343,"Réagir",IF(U8&lt;363,"Agir",IF(U8&lt;404,"Conforter")))))))))</f>
        <v xml:space="preserve"> </v>
      </c>
      <c r="K8" s="125"/>
      <c r="L8" s="119"/>
      <c r="M8" s="119"/>
      <c r="N8" s="120" t="e">
        <f>IF(V8&lt;1.5,"Très bien",IF(V8&lt;2.5,"Bien",IF(V8&lt;3.5,"Passable",IF(V8&lt;4.01,"Faible"))))</f>
        <v>#DIV/0!</v>
      </c>
      <c r="O8" s="43" t="e">
        <f>IF(W8&lt;103.4,"Faible",IF(W8&lt;104.4,"Moyennement élevé",IF(W8&lt;105.1,"Élevé",IF(W8&lt;203.4,"Faible",IF(W8&lt;204.4,"Moyennement élevé",IF(W8&lt;205.4,"Élevé",IF(W8&lt;206.1,"Très élevé",IF(W8&lt;304.4,"Faible",IF(W8&lt;305.4,"Moyennement élevé",IF(W8&lt;307.1,"Très élevé"))))))))))</f>
        <v>#DIV/0!</v>
      </c>
      <c r="P8" s="384">
        <f>$E8*G8/100</f>
        <v>0</v>
      </c>
      <c r="Q8" s="54" t="e">
        <f>$E8*#REF!/100</f>
        <v>#REF!</v>
      </c>
      <c r="R8" s="54" t="e">
        <f>$E8*#REF!/100</f>
        <v>#REF!</v>
      </c>
      <c r="S8" s="54" t="e">
        <f>$E8*#REF!/100</f>
        <v>#REF!</v>
      </c>
      <c r="T8" s="55" t="e">
        <f>$E8*#REF!/100</f>
        <v>#REF!</v>
      </c>
      <c r="U8" s="176">
        <f>IF(G8="",0,((E8*101)+G8))</f>
        <v>0</v>
      </c>
      <c r="V8" s="382" t="e">
        <f>AVERAGE(K8:M8)</f>
        <v>#DIV/0!</v>
      </c>
      <c r="W8" s="382" t="e">
        <f>(E8*101)+V8</f>
        <v>#DIV/0!</v>
      </c>
    </row>
    <row r="9" spans="2:23" ht="42" customHeight="1" x14ac:dyDescent="0.2">
      <c r="B9" s="521" t="s">
        <v>23</v>
      </c>
      <c r="C9" s="522"/>
      <c r="D9" s="281" t="s">
        <v>253</v>
      </c>
      <c r="E9" s="82"/>
      <c r="F9" s="83"/>
      <c r="G9" s="84"/>
      <c r="H9" s="83"/>
      <c r="I9" s="85"/>
      <c r="J9" s="93" t="str">
        <f>IF(U9&lt;101," ",IF(U9&lt;161,"Enjeux long terme",IF(U9&lt;202,"Non prioritaire",IF(U9&lt;222,"Réagir",IF(U9&lt;262,"Agir",IF(U9&lt;303,"Conforter",IF(U9&lt;343,"Réagir",IF(U9&lt;363,"Agir",IF(U9&lt;404,"Conforter")))))))))</f>
        <v xml:space="preserve"> </v>
      </c>
      <c r="K9" s="78"/>
      <c r="L9" s="37"/>
      <c r="M9" s="37"/>
      <c r="N9" s="38" t="e">
        <f>IF(V9&lt;1.5,"Très bien",IF(V9&lt;2.5,"Bien",IF(V9&lt;3.5,"Passable",IF(V9&lt;4.01,"Faible"))))</f>
        <v>#DIV/0!</v>
      </c>
      <c r="O9" s="39" t="e">
        <f>IF(W9&lt;103.4,"Faible",IF(W9&lt;104.4,"Moyennement élevé",IF(W9&lt;105.1,"Élevé",IF(W9&lt;203.4,"Faible",IF(W9&lt;204.4,"Moyennement élevé",IF(W9&lt;205.4,"Élevé",IF(W9&lt;206.1,"Très élevé",IF(W9&lt;304.4,"Faible",IF(W9&lt;305.4,"Moyennement élevé",IF(W9&lt;307.1,"Très élevé"))))))))))</f>
        <v>#DIV/0!</v>
      </c>
      <c r="P9" s="40">
        <f>$E9*G9/100</f>
        <v>0</v>
      </c>
      <c r="Q9" s="41" t="e">
        <f>$E9*#REF!/100</f>
        <v>#REF!</v>
      </c>
      <c r="R9" s="41" t="e">
        <f>$E9*#REF!/100</f>
        <v>#REF!</v>
      </c>
      <c r="S9" s="41" t="e">
        <f>$E9*#REF!/100</f>
        <v>#REF!</v>
      </c>
      <c r="T9" s="42" t="e">
        <f>$E9*#REF!/100</f>
        <v>#REF!</v>
      </c>
      <c r="U9" s="176">
        <f>IF(G9="",0,((E9*101)+G9))</f>
        <v>0</v>
      </c>
      <c r="V9" s="176" t="e">
        <f>AVERAGE(K9:M9)</f>
        <v>#DIV/0!</v>
      </c>
      <c r="W9" s="176" t="e">
        <f>(E9*101)+V9</f>
        <v>#DIV/0!</v>
      </c>
    </row>
    <row r="10" spans="2:23" ht="42" customHeight="1" x14ac:dyDescent="0.2">
      <c r="B10" s="521" t="s">
        <v>39</v>
      </c>
      <c r="C10" s="522"/>
      <c r="D10" s="281" t="s">
        <v>68</v>
      </c>
      <c r="E10" s="82"/>
      <c r="F10" s="83"/>
      <c r="G10" s="84"/>
      <c r="H10" s="83"/>
      <c r="I10" s="85"/>
      <c r="J10" s="93" t="str">
        <f>IF(U10&lt;101," ",IF(U10&lt;161,"Enjeux long terme",IF(U10&lt;202,"Non prioritaire",IF(U10&lt;222,"Réagir",IF(U10&lt;262,"Agir",IF(U10&lt;303,"Conforter",IF(U10&lt;343,"Réagir",IF(U10&lt;363,"Agir",IF(U10&lt;404,"Conforter")))))))))</f>
        <v xml:space="preserve"> </v>
      </c>
      <c r="K10" s="78"/>
      <c r="L10" s="37"/>
      <c r="M10" s="37"/>
      <c r="N10" s="38" t="e">
        <f>IF(V10&lt;1.5,"Très bien",IF(V10&lt;2.5,"Bien",IF(V10&lt;3.5,"Passable",IF(V10&lt;4.01,"Faible"))))</f>
        <v>#DIV/0!</v>
      </c>
      <c r="O10" s="39" t="e">
        <f>IF(W10&lt;103.4,"Faible",IF(W10&lt;104.4,"Moyennement élevé",IF(W10&lt;105.1,"Élevé",IF(W10&lt;203.4,"Faible",IF(W10&lt;204.4,"Moyennement élevé",IF(W10&lt;205.4,"Élevé",IF(W10&lt;206.1,"Très élevé",IF(W10&lt;304.4,"Faible",IF(W10&lt;305.4,"Moyennement élevé",IF(W10&lt;307.1,"Très élevé"))))))))))</f>
        <v>#DIV/0!</v>
      </c>
      <c r="P10" s="40">
        <f>$E10*G10/100</f>
        <v>0</v>
      </c>
      <c r="Q10" s="41" t="e">
        <f>$E10*#REF!/100</f>
        <v>#REF!</v>
      </c>
      <c r="R10" s="41" t="e">
        <f>$E10*#REF!/100</f>
        <v>#REF!</v>
      </c>
      <c r="S10" s="41" t="e">
        <f>$E10*#REF!/100</f>
        <v>#REF!</v>
      </c>
      <c r="T10" s="42" t="e">
        <f>$E10*#REF!/100</f>
        <v>#REF!</v>
      </c>
      <c r="U10" s="176">
        <f>IF(G10="",0,((E10*101)+G10))</f>
        <v>0</v>
      </c>
      <c r="V10" s="382" t="e">
        <f>AVERAGE(K10:M10)</f>
        <v>#DIV/0!</v>
      </c>
      <c r="W10" s="382" t="e">
        <f>(E10*101)+V10</f>
        <v>#DIV/0!</v>
      </c>
    </row>
    <row r="11" spans="2:23" ht="42" customHeight="1" thickBot="1" x14ac:dyDescent="0.25">
      <c r="B11" s="523" t="s">
        <v>86</v>
      </c>
      <c r="C11" s="524"/>
      <c r="D11" s="283" t="s">
        <v>90</v>
      </c>
      <c r="E11" s="95"/>
      <c r="F11" s="284"/>
      <c r="G11" s="97"/>
      <c r="H11" s="284"/>
      <c r="I11" s="98"/>
      <c r="J11" s="48" t="str">
        <f>IF(U11&lt;101," ",IF(U11&lt;161,"Enjeux long terme",IF(U11&lt;202,"Non prioritaire",IF(U11&lt;222,"Réagir",IF(U11&lt;262,"Agir",IF(U11&lt;303,"Conforter",IF(U11&lt;343,"Réagir",IF(U11&lt;363,"Agir",IF(U11&lt;404,"Conforter")))))))))</f>
        <v xml:space="preserve"> </v>
      </c>
      <c r="K11" s="78"/>
      <c r="L11" s="37"/>
      <c r="M11" s="37"/>
      <c r="N11" s="38" t="e">
        <f>IF(V11&lt;1.5,"Très bien",IF(V11&lt;2.5,"Bien",IF(V11&lt;3.5,"Passable",IF(V11&lt;4.01,"Faible"))))</f>
        <v>#DIV/0!</v>
      </c>
      <c r="O11" s="39" t="e">
        <f>IF(W11&lt;103.4,"Faible",IF(W11&lt;104.4,"Moyennement élevé",IF(W11&lt;105.1,"Élevé",IF(W11&lt;203.4,"Faible",IF(W11&lt;204.4,"Moyennement élevé",IF(W11&lt;205.4,"Élevé",IF(W11&lt;206.1,"Très élevé",IF(W11&lt;304.4,"Faible",IF(W11&lt;305.4,"Moyennement élevé",IF(W11&lt;307.1,"Très élevé"))))))))))</f>
        <v>#DIV/0!</v>
      </c>
      <c r="P11" s="40">
        <f>$E11*G11/100</f>
        <v>0</v>
      </c>
      <c r="Q11" s="41" t="e">
        <f>$E11*#REF!/100</f>
        <v>#REF!</v>
      </c>
      <c r="R11" s="41" t="e">
        <f>$E11*#REF!/100</f>
        <v>#REF!</v>
      </c>
      <c r="S11" s="41" t="e">
        <f>$E11*#REF!/100</f>
        <v>#REF!</v>
      </c>
      <c r="T11" s="42" t="e">
        <f>$E11*#REF!/100</f>
        <v>#REF!</v>
      </c>
      <c r="U11" s="176">
        <f>IF(G11="",0,((E11*101)+G11))</f>
        <v>0</v>
      </c>
      <c r="V11" s="382" t="e">
        <f>AVERAGE(K11:M11)</f>
        <v>#DIV/0!</v>
      </c>
      <c r="W11" s="382" t="e">
        <f>(E11*101)+V11</f>
        <v>#DIV/0!</v>
      </c>
    </row>
    <row r="12" spans="2:23" s="34" customFormat="1" ht="30" customHeight="1" thickBot="1" x14ac:dyDescent="0.25">
      <c r="B12" s="52"/>
      <c r="C12" s="53"/>
      <c r="D12" s="70" t="s">
        <v>356</v>
      </c>
      <c r="E12" s="79">
        <f>IF(SUM(E7:E11)=0,0,(AVERAGE(E7:E11)))</f>
        <v>0</v>
      </c>
      <c r="F12" s="401" t="s">
        <v>357</v>
      </c>
      <c r="G12" s="80">
        <f>IF($E12="",0,(IF($E12&lt;&gt;0,SUM(P7:P11)/SUM(E7:E11),0)))</f>
        <v>0</v>
      </c>
      <c r="H12" s="409"/>
      <c r="I12" s="398"/>
      <c r="J12" s="402"/>
      <c r="K12" s="514"/>
      <c r="L12" s="450"/>
      <c r="M12" s="450"/>
      <c r="N12" s="450"/>
      <c r="O12" s="451"/>
      <c r="P12" s="458"/>
      <c r="Q12" s="459"/>
      <c r="R12" s="459"/>
      <c r="S12" s="459"/>
      <c r="T12" s="459"/>
      <c r="U12" s="459"/>
      <c r="V12" s="459"/>
      <c r="W12" s="460"/>
    </row>
    <row r="13" spans="2:23" s="34" customFormat="1" ht="30" customHeight="1" thickBot="1" x14ac:dyDescent="0.25">
      <c r="B13" s="148">
        <v>2</v>
      </c>
      <c r="C13" s="149" t="s">
        <v>87</v>
      </c>
      <c r="D13" s="149"/>
      <c r="E13" s="390"/>
      <c r="F13" s="390"/>
      <c r="G13" s="390"/>
      <c r="H13" s="390"/>
      <c r="I13" s="390"/>
      <c r="J13" s="391"/>
      <c r="K13" s="458"/>
      <c r="L13" s="459"/>
      <c r="M13" s="459"/>
      <c r="N13" s="459"/>
      <c r="O13" s="460"/>
      <c r="P13" s="458"/>
      <c r="Q13" s="459"/>
      <c r="R13" s="459"/>
      <c r="S13" s="459"/>
      <c r="T13" s="459"/>
      <c r="U13" s="459"/>
      <c r="V13" s="459"/>
      <c r="W13" s="460"/>
    </row>
    <row r="14" spans="2:23" ht="42" customHeight="1" x14ac:dyDescent="0.2">
      <c r="B14" s="529" t="s">
        <v>24</v>
      </c>
      <c r="C14" s="530"/>
      <c r="D14" s="282" t="s">
        <v>66</v>
      </c>
      <c r="E14" s="88"/>
      <c r="F14" s="111"/>
      <c r="G14" s="90"/>
      <c r="H14" s="111"/>
      <c r="I14" s="91"/>
      <c r="J14" s="92" t="str">
        <f>IF(U14&lt;101," ",IF(U14&lt;161,"Enjeux long terme",IF(U14&lt;202,"Non prioritaire",IF(U14&lt;222,"Réagir",IF(U14&lt;262,"Agir",IF(U14&lt;303,"Conforter",IF(U14&lt;343,"Réagir",IF(U14&lt;363,"Agir",IF(U14&lt;404,"Conforter")))))))))</f>
        <v xml:space="preserve"> </v>
      </c>
      <c r="K14" s="78"/>
      <c r="L14" s="37"/>
      <c r="M14" s="37"/>
      <c r="N14" s="38" t="e">
        <f>IF(V14&lt;1.5,"Très bien",IF(V14&lt;2.5,"Bien",IF(V14&lt;3.5,"Passable",IF(V14&lt;4.01,"Faible"))))</f>
        <v>#DIV/0!</v>
      </c>
      <c r="O14" s="39" t="e">
        <f>IF(W14&lt;103.4,"Faible",IF(W14&lt;104.4,"Moyennement élevé",IF(W14&lt;105.1,"Élevé",IF(W14&lt;203.4,"Faible",IF(W14&lt;204.4,"Moyennement élevé",IF(W14&lt;205.4,"Élevé",IF(W14&lt;206.1,"Très élevé",IF(W14&lt;304.4,"Faible",IF(W14&lt;305.4,"Moyennement élevé",IF(W14&lt;307.1,"Très élevé"))))))))))</f>
        <v>#DIV/0!</v>
      </c>
      <c r="P14" s="40">
        <f>$E14*G14/100</f>
        <v>0</v>
      </c>
      <c r="Q14" s="41" t="e">
        <f>$E14*#REF!/100</f>
        <v>#REF!</v>
      </c>
      <c r="R14" s="41" t="e">
        <f>$E14*#REF!/100</f>
        <v>#REF!</v>
      </c>
      <c r="S14" s="41" t="e">
        <f>$E14*#REF!/100</f>
        <v>#REF!</v>
      </c>
      <c r="T14" s="42" t="e">
        <f>$E14*#REF!/100</f>
        <v>#REF!</v>
      </c>
      <c r="U14" s="176">
        <f>IF(G14="",0,((E14*101)+G14))</f>
        <v>0</v>
      </c>
      <c r="V14" s="176" t="e">
        <f>AVERAGE(K14:M14)</f>
        <v>#DIV/0!</v>
      </c>
      <c r="W14" s="176" t="e">
        <f>(E14*101)+V14</f>
        <v>#DIV/0!</v>
      </c>
    </row>
    <row r="15" spans="2:23" ht="42" customHeight="1" x14ac:dyDescent="0.2">
      <c r="B15" s="521" t="s">
        <v>25</v>
      </c>
      <c r="C15" s="522"/>
      <c r="D15" s="281" t="s">
        <v>89</v>
      </c>
      <c r="E15" s="82"/>
      <c r="F15" s="86"/>
      <c r="G15" s="84"/>
      <c r="H15" s="86"/>
      <c r="I15" s="85"/>
      <c r="J15" s="93" t="str">
        <f>IF(U15&lt;101," ",IF(U15&lt;161,"Enjeux long terme",IF(U15&lt;202,"Non prioritaire",IF(U15&lt;222,"Réagir",IF(U15&lt;262,"Agir",IF(U15&lt;303,"Conforter",IF(U15&lt;343,"Réagir",IF(U15&lt;363,"Agir",IF(U15&lt;404,"Conforter")))))))))</f>
        <v xml:space="preserve"> </v>
      </c>
      <c r="K15" s="78"/>
      <c r="L15" s="37"/>
      <c r="M15" s="37"/>
      <c r="N15" s="38" t="e">
        <f>IF(V15&lt;1.5,"Très bien",IF(V15&lt;2.5,"Bien",IF(V15&lt;3.5,"Passable",IF(V15&lt;4.01,"Faible"))))</f>
        <v>#DIV/0!</v>
      </c>
      <c r="O15" s="43" t="e">
        <f>IF(W15&lt;103.4,"Faible",IF(W15&lt;104.4,"Moyennement élevé",IF(W15&lt;105.1,"Élevé",IF(W15&lt;203.4,"Faible",IF(W15&lt;204.4,"Moyennement élevé",IF(W15&lt;205.4,"Élevé",IF(W15&lt;206.1,"Très élevé",IF(W15&lt;304.4,"Faible",IF(W15&lt;305.4,"Moyennement élevé",IF(W15&lt;307.1,"Très élevé"))))))))))</f>
        <v>#DIV/0!</v>
      </c>
      <c r="P15" s="384">
        <f>$E15*G15/100</f>
        <v>0</v>
      </c>
      <c r="Q15" s="54" t="e">
        <f>$E15*#REF!/100</f>
        <v>#REF!</v>
      </c>
      <c r="R15" s="54" t="e">
        <f>$E15*#REF!/100</f>
        <v>#REF!</v>
      </c>
      <c r="S15" s="54" t="e">
        <f>$E15*#REF!/100</f>
        <v>#REF!</v>
      </c>
      <c r="T15" s="55" t="e">
        <f>$E15*#REF!/100</f>
        <v>#REF!</v>
      </c>
      <c r="U15" s="176">
        <f>IF(G15="",0,((E15*101)+G15))</f>
        <v>0</v>
      </c>
      <c r="V15" s="382" t="e">
        <f>AVERAGE(K15:M15)</f>
        <v>#DIV/0!</v>
      </c>
      <c r="W15" s="382" t="e">
        <f>(E15*101)+V15</f>
        <v>#DIV/0!</v>
      </c>
    </row>
    <row r="16" spans="2:23" ht="42" customHeight="1" x14ac:dyDescent="0.2">
      <c r="B16" s="521" t="s">
        <v>26</v>
      </c>
      <c r="C16" s="522"/>
      <c r="D16" s="281" t="s">
        <v>92</v>
      </c>
      <c r="E16" s="82"/>
      <c r="F16" s="86"/>
      <c r="G16" s="84"/>
      <c r="H16" s="86"/>
      <c r="I16" s="85"/>
      <c r="J16" s="93" t="str">
        <f>IF(U16&lt;101," ",IF(U16&lt;161,"Enjeux long terme",IF(U16&lt;202,"Non prioritaire",IF(U16&lt;222,"Réagir",IF(U16&lt;262,"Agir",IF(U16&lt;303,"Conforter",IF(U16&lt;343,"Réagir",IF(U16&lt;363,"Agir",IF(U16&lt;404,"Conforter")))))))))</f>
        <v xml:space="preserve"> </v>
      </c>
      <c r="K16" s="78"/>
      <c r="L16" s="37"/>
      <c r="M16" s="37"/>
      <c r="N16" s="38" t="e">
        <f>IF(V16&lt;1.5,"Très bien",IF(V16&lt;2.5,"Bien",IF(V16&lt;3.5,"Passable",IF(V16&lt;4.01,"Faible"))))</f>
        <v>#DIV/0!</v>
      </c>
      <c r="O16" s="39" t="e">
        <f>IF(W16&lt;103.4,"Faible",IF(W16&lt;104.4,"Moyennement élevé",IF(W16&lt;105.1,"Élevé",IF(W16&lt;203.4,"Faible",IF(W16&lt;204.4,"Moyennement élevé",IF(W16&lt;205.4,"Élevé",IF(W16&lt;206.1,"Très élevé",IF(W16&lt;304.4,"Faible",IF(W16&lt;305.4,"Moyennement élevé",IF(W16&lt;307.1,"Très élevé"))))))))))</f>
        <v>#DIV/0!</v>
      </c>
      <c r="P16" s="40">
        <f>$E16*G16/100</f>
        <v>0</v>
      </c>
      <c r="Q16" s="41" t="e">
        <f>$E16*#REF!/100</f>
        <v>#REF!</v>
      </c>
      <c r="R16" s="41" t="e">
        <f>$E16*#REF!/100</f>
        <v>#REF!</v>
      </c>
      <c r="S16" s="41" t="e">
        <f>$E16*#REF!/100</f>
        <v>#REF!</v>
      </c>
      <c r="T16" s="42" t="e">
        <f>$E16*#REF!/100</f>
        <v>#REF!</v>
      </c>
      <c r="U16" s="176">
        <f>IF(G16="",0,((E16*101)+G16))</f>
        <v>0</v>
      </c>
      <c r="V16" s="382" t="e">
        <f>AVERAGE(K16:M16)</f>
        <v>#DIV/0!</v>
      </c>
      <c r="W16" s="382" t="e">
        <f>(E16*101)+V16</f>
        <v>#DIV/0!</v>
      </c>
    </row>
    <row r="17" spans="2:23" ht="42" customHeight="1" thickBot="1" x14ac:dyDescent="0.25">
      <c r="B17" s="523" t="s">
        <v>27</v>
      </c>
      <c r="C17" s="524"/>
      <c r="D17" s="283" t="s">
        <v>93</v>
      </c>
      <c r="E17" s="95"/>
      <c r="F17" s="96"/>
      <c r="G17" s="97"/>
      <c r="H17" s="96"/>
      <c r="I17" s="98"/>
      <c r="J17" s="48" t="str">
        <f>IF(U17&lt;101," ",IF(U17&lt;161,"Enjeux long terme",IF(U17&lt;202,"Non prioritaire",IF(U17&lt;222,"Réagir",IF(U17&lt;262,"Agir",IF(U17&lt;303,"Conforter",IF(U17&lt;343,"Réagir",IF(U17&lt;363,"Agir",IF(U17&lt;404,"Conforter")))))))))</f>
        <v xml:space="preserve"> </v>
      </c>
      <c r="K17" s="110"/>
      <c r="L17" s="49"/>
      <c r="M17" s="49"/>
      <c r="N17" s="50" t="e">
        <f>IF(V17&lt;1.5,"Très bien",IF(V17&lt;2.5,"Bien",IF(V17&lt;3.5,"Passable",IF(V17&lt;4.01,"Faible"))))</f>
        <v>#DIV/0!</v>
      </c>
      <c r="O17" s="51" t="e">
        <f>IF(W17&lt;103.4,"Faible",IF(W17&lt;104.4,"Moyennement élevé",IF(W17&lt;105.1,"Élevé",IF(W17&lt;203.4,"Faible",IF(W17&lt;204.4,"Moyennement élevé",IF(W17&lt;205.4,"Élevé",IF(W17&lt;206.1,"Très élevé",IF(W17&lt;304.4,"Faible",IF(W17&lt;305.4,"Moyennement élevé",IF(W17&lt;307.1,"Très élevé"))))))))))</f>
        <v>#DIV/0!</v>
      </c>
      <c r="P17" s="384">
        <f>$E17*G17/100</f>
        <v>0</v>
      </c>
      <c r="Q17" s="54" t="e">
        <f>$E17*#REF!/100</f>
        <v>#REF!</v>
      </c>
      <c r="R17" s="54" t="e">
        <f>$E17*#REF!/100</f>
        <v>#REF!</v>
      </c>
      <c r="S17" s="54" t="e">
        <f>$E17*#REF!/100</f>
        <v>#REF!</v>
      </c>
      <c r="T17" s="55" t="e">
        <f>$E17*#REF!/100</f>
        <v>#REF!</v>
      </c>
      <c r="U17" s="176">
        <f>IF(G17="",0,((E17*101)+G17))</f>
        <v>0</v>
      </c>
      <c r="V17" s="382" t="e">
        <f>AVERAGE(K17:M17)</f>
        <v>#DIV/0!</v>
      </c>
      <c r="W17" s="382" t="e">
        <f>(E17*101)+V17</f>
        <v>#DIV/0!</v>
      </c>
    </row>
    <row r="18" spans="2:23" s="34" customFormat="1" ht="30" customHeight="1" thickBot="1" x14ac:dyDescent="0.25">
      <c r="B18" s="52"/>
      <c r="C18" s="53"/>
      <c r="D18" s="70" t="s">
        <v>358</v>
      </c>
      <c r="E18" s="79">
        <f>IF(SUM(E14:E17)=0,0,(AVERAGE(E14:E17)))</f>
        <v>0</v>
      </c>
      <c r="F18" s="401" t="s">
        <v>359</v>
      </c>
      <c r="G18" s="80">
        <f>IF($E18="",0,(IF($E18&lt;&gt;0,SUM(P14:P17)/SUM(E14:E17),0)))</f>
        <v>0</v>
      </c>
      <c r="H18" s="409"/>
      <c r="I18" s="398"/>
      <c r="J18" s="402"/>
      <c r="K18" s="514"/>
      <c r="L18" s="450"/>
      <c r="M18" s="450"/>
      <c r="N18" s="450"/>
      <c r="O18" s="451"/>
      <c r="P18" s="458"/>
      <c r="Q18" s="459"/>
      <c r="R18" s="459"/>
      <c r="S18" s="459"/>
      <c r="T18" s="459"/>
      <c r="U18" s="459"/>
      <c r="V18" s="459"/>
      <c r="W18" s="460"/>
    </row>
    <row r="19" spans="2:23" s="34" customFormat="1" ht="30" customHeight="1" thickBot="1" x14ac:dyDescent="0.25">
      <c r="B19" s="148">
        <v>3</v>
      </c>
      <c r="C19" s="149" t="s">
        <v>254</v>
      </c>
      <c r="D19" s="149"/>
      <c r="E19" s="390"/>
      <c r="F19" s="390"/>
      <c r="G19" s="390"/>
      <c r="H19" s="390"/>
      <c r="I19" s="390"/>
      <c r="J19" s="391"/>
      <c r="K19" s="458"/>
      <c r="L19" s="459"/>
      <c r="M19" s="459"/>
      <c r="N19" s="459"/>
      <c r="O19" s="460"/>
      <c r="P19" s="458"/>
      <c r="Q19" s="459"/>
      <c r="R19" s="459"/>
      <c r="S19" s="459"/>
      <c r="T19" s="459"/>
      <c r="U19" s="459"/>
      <c r="V19" s="459"/>
      <c r="W19" s="460"/>
    </row>
    <row r="20" spans="2:23" ht="42" customHeight="1" x14ac:dyDescent="0.2">
      <c r="B20" s="529" t="s">
        <v>29</v>
      </c>
      <c r="C20" s="530"/>
      <c r="D20" s="282" t="s">
        <v>67</v>
      </c>
      <c r="E20" s="88"/>
      <c r="F20" s="127"/>
      <c r="G20" s="90"/>
      <c r="H20" s="127"/>
      <c r="I20" s="91"/>
      <c r="J20" s="92" t="str">
        <f>IF(U20&lt;101," ",IF(U20&lt;161,"Enjeux long terme",IF(U20&lt;202,"Non prioritaire",IF(U20&lt;222,"Réagir",IF(U20&lt;262,"Agir",IF(U20&lt;303,"Conforter",IF(U20&lt;343,"Réagir",IF(U20&lt;363,"Agir",IF(U20&lt;404,"Conforter")))))))))</f>
        <v xml:space="preserve"> </v>
      </c>
      <c r="K20" s="78"/>
      <c r="L20" s="37"/>
      <c r="M20" s="37"/>
      <c r="N20" s="38" t="e">
        <f>IF(V20&lt;1.5,"Très bien",IF(V20&lt;2.5,"Bien",IF(V20&lt;3.5,"Passable",IF(V20&lt;4.01,"Faible"))))</f>
        <v>#DIV/0!</v>
      </c>
      <c r="O20" s="39" t="e">
        <f>IF(W20&lt;103.4,"Faible",IF(W20&lt;104.4,"Moyennement élevé",IF(W20&lt;105.1,"Élevé",IF(W20&lt;203.4,"Faible",IF(W20&lt;204.4,"Moyennement élevé",IF(W20&lt;205.4,"Élevé",IF(W20&lt;206.1,"Très élevé",IF(W20&lt;304.4,"Faible",IF(W20&lt;305.4,"Moyennement élevé",IF(W20&lt;307.1,"Très élevé"))))))))))</f>
        <v>#DIV/0!</v>
      </c>
      <c r="P20" s="40">
        <f>$E20*G20/100</f>
        <v>0</v>
      </c>
      <c r="Q20" s="41" t="e">
        <f>$E20*#REF!/100</f>
        <v>#REF!</v>
      </c>
      <c r="R20" s="41" t="e">
        <f>$E20*#REF!/100</f>
        <v>#REF!</v>
      </c>
      <c r="S20" s="41" t="e">
        <f>$E20*#REF!/100</f>
        <v>#REF!</v>
      </c>
      <c r="T20" s="42" t="e">
        <f>$E20*#REF!/100</f>
        <v>#REF!</v>
      </c>
      <c r="U20" s="176">
        <f>IF(G20="",0,((E20*101)+G20))</f>
        <v>0</v>
      </c>
      <c r="V20" s="176" t="e">
        <f>AVERAGE(K20:M20)</f>
        <v>#DIV/0!</v>
      </c>
      <c r="W20" s="176" t="e">
        <f>(E20*101)+V20</f>
        <v>#DIV/0!</v>
      </c>
    </row>
    <row r="21" spans="2:23" ht="42" customHeight="1" x14ac:dyDescent="0.2">
      <c r="B21" s="521" t="s">
        <v>30</v>
      </c>
      <c r="C21" s="522"/>
      <c r="D21" s="281" t="s">
        <v>255</v>
      </c>
      <c r="E21" s="82"/>
      <c r="F21" s="86"/>
      <c r="G21" s="84"/>
      <c r="H21" s="86"/>
      <c r="I21" s="85"/>
      <c r="J21" s="93" t="str">
        <f>IF(U21&lt;101," ",IF(U21&lt;161,"Enjeux long terme",IF(U21&lt;202,"Non prioritaire",IF(U21&lt;222,"Réagir",IF(U21&lt;262,"Agir",IF(U21&lt;303,"Conforter",IF(U21&lt;343,"Réagir",IF(U21&lt;363,"Agir",IF(U21&lt;404,"Conforter")))))))))</f>
        <v xml:space="preserve"> </v>
      </c>
      <c r="K21" s="78"/>
      <c r="L21" s="37"/>
      <c r="M21" s="37"/>
      <c r="N21" s="38" t="e">
        <f>IF(V21&lt;1.5,"Très bien",IF(V21&lt;2.5,"Bien",IF(V21&lt;3.5,"Passable",IF(V21&lt;4.01,"Faible"))))</f>
        <v>#DIV/0!</v>
      </c>
      <c r="O21" s="43" t="e">
        <f>IF(W21&lt;103.4,"Faible",IF(W21&lt;104.4,"Moyennement élevé",IF(W21&lt;105.1,"Élevé",IF(W21&lt;203.4,"Faible",IF(W21&lt;204.4,"Moyennement élevé",IF(W21&lt;205.4,"Élevé",IF(W21&lt;206.1,"Très élevé",IF(W21&lt;304.4,"Faible",IF(W21&lt;305.4,"Moyennement élevé",IF(W21&lt;307.1,"Très élevé"))))))))))</f>
        <v>#DIV/0!</v>
      </c>
      <c r="P21" s="384">
        <f>$E21*G21/100</f>
        <v>0</v>
      </c>
      <c r="Q21" s="54" t="e">
        <f>$E21*#REF!/100</f>
        <v>#REF!</v>
      </c>
      <c r="R21" s="54" t="e">
        <f>$E21*#REF!/100</f>
        <v>#REF!</v>
      </c>
      <c r="S21" s="54" t="e">
        <f>$E21*#REF!/100</f>
        <v>#REF!</v>
      </c>
      <c r="T21" s="55" t="e">
        <f>$E21*#REF!/100</f>
        <v>#REF!</v>
      </c>
      <c r="U21" s="176">
        <f>IF(G21="",0,((E21*101)+G21))</f>
        <v>0</v>
      </c>
      <c r="V21" s="382" t="e">
        <f>AVERAGE(K21:M21)</f>
        <v>#DIV/0!</v>
      </c>
      <c r="W21" s="382" t="e">
        <f>(E21*101)+V21</f>
        <v>#DIV/0!</v>
      </c>
    </row>
    <row r="22" spans="2:23" ht="42" customHeight="1" thickBot="1" x14ac:dyDescent="0.25">
      <c r="B22" s="523">
        <v>3.3</v>
      </c>
      <c r="C22" s="524"/>
      <c r="D22" s="283" t="s">
        <v>94</v>
      </c>
      <c r="E22" s="95"/>
      <c r="F22" s="96"/>
      <c r="G22" s="97"/>
      <c r="H22" s="96"/>
      <c r="I22" s="98"/>
      <c r="J22" s="48" t="str">
        <f>IF(U22&lt;101," ",IF(U22&lt;161,"Enjeux long terme",IF(U22&lt;202,"Non prioritaire",IF(U22&lt;222,"Réagir",IF(U22&lt;262,"Agir",IF(U22&lt;303,"Conforter",IF(U22&lt;343,"Réagir",IF(U22&lt;363,"Agir",IF(U22&lt;404,"Conforter")))))))))</f>
        <v xml:space="preserve"> </v>
      </c>
      <c r="K22" s="78"/>
      <c r="L22" s="37"/>
      <c r="M22" s="37"/>
      <c r="N22" s="38" t="e">
        <f>IF(V22&lt;1.5,"Très bien",IF(V22&lt;2.5,"Bien",IF(V22&lt;3.5,"Passable",IF(V22&lt;4.01,"Faible"))))</f>
        <v>#DIV/0!</v>
      </c>
      <c r="O22" s="43" t="e">
        <f>IF(W22&lt;103.4,"Faible",IF(W22&lt;104.4,"Moyennement élevé",IF(W22&lt;105.1,"Élevé",IF(W22&lt;203.4,"Faible",IF(W22&lt;204.4,"Moyennement élevé",IF(W22&lt;205.4,"Élevé",IF(W22&lt;206.1,"Très élevé",IF(W22&lt;304.4,"Faible",IF(W22&lt;305.4,"Moyennement élevé",IF(W22&lt;307.1,"Très élevé"))))))))))</f>
        <v>#DIV/0!</v>
      </c>
      <c r="P22" s="384">
        <f>$E22*G22/100</f>
        <v>0</v>
      </c>
      <c r="Q22" s="54" t="e">
        <f>$E22*#REF!/100</f>
        <v>#REF!</v>
      </c>
      <c r="R22" s="54" t="e">
        <f>$E22*#REF!/100</f>
        <v>#REF!</v>
      </c>
      <c r="S22" s="54" t="e">
        <f>$E22*#REF!/100</f>
        <v>#REF!</v>
      </c>
      <c r="T22" s="55" t="e">
        <f>$E22*#REF!/100</f>
        <v>#REF!</v>
      </c>
      <c r="U22" s="176">
        <f>IF(G22="",0,((E22*101)+G22))</f>
        <v>0</v>
      </c>
      <c r="V22" s="382" t="e">
        <f>AVERAGE(K22:M22)</f>
        <v>#DIV/0!</v>
      </c>
      <c r="W22" s="382" t="e">
        <f>(E22*101)+V22</f>
        <v>#DIV/0!</v>
      </c>
    </row>
    <row r="23" spans="2:23" s="34" customFormat="1" ht="30" customHeight="1" thickBot="1" x14ac:dyDescent="0.25">
      <c r="B23" s="52"/>
      <c r="C23" s="53"/>
      <c r="D23" s="70" t="s">
        <v>360</v>
      </c>
      <c r="E23" s="79">
        <f>IF(SUM(E20:E22)=0,0,(AVERAGE(E20:E22)))</f>
        <v>0</v>
      </c>
      <c r="F23" s="401" t="s">
        <v>361</v>
      </c>
      <c r="G23" s="80">
        <f>IF($E23="",0,(IF($E23&lt;&gt;0,SUM(P20:P22)/SUM(E20:E22),0)))</f>
        <v>0</v>
      </c>
      <c r="H23" s="409"/>
      <c r="I23" s="398"/>
      <c r="J23" s="402"/>
      <c r="K23" s="514"/>
      <c r="L23" s="450"/>
      <c r="M23" s="450"/>
      <c r="N23" s="450"/>
      <c r="O23" s="451"/>
      <c r="P23" s="458"/>
      <c r="Q23" s="459"/>
      <c r="R23" s="459"/>
      <c r="S23" s="459"/>
      <c r="T23" s="459"/>
      <c r="U23" s="459"/>
      <c r="V23" s="459"/>
      <c r="W23" s="460"/>
    </row>
    <row r="24" spans="2:23" s="34" customFormat="1" ht="30" customHeight="1" thickBot="1" x14ac:dyDescent="0.25">
      <c r="B24" s="148">
        <v>4</v>
      </c>
      <c r="C24" s="149" t="s">
        <v>355</v>
      </c>
      <c r="D24" s="149"/>
      <c r="E24" s="390"/>
      <c r="F24" s="390"/>
      <c r="G24" s="390"/>
      <c r="H24" s="390"/>
      <c r="I24" s="390"/>
      <c r="J24" s="391"/>
      <c r="K24" s="458"/>
      <c r="L24" s="459"/>
      <c r="M24" s="459"/>
      <c r="N24" s="459"/>
      <c r="O24" s="460"/>
      <c r="P24" s="458"/>
      <c r="Q24" s="459"/>
      <c r="R24" s="459"/>
      <c r="S24" s="459"/>
      <c r="T24" s="459"/>
      <c r="U24" s="459"/>
      <c r="V24" s="459"/>
      <c r="W24" s="460"/>
    </row>
    <row r="25" spans="2:23" ht="42" customHeight="1" x14ac:dyDescent="0.2">
      <c r="B25" s="529" t="s">
        <v>32</v>
      </c>
      <c r="C25" s="530"/>
      <c r="D25" s="282" t="s">
        <v>256</v>
      </c>
      <c r="E25" s="88"/>
      <c r="F25" s="111"/>
      <c r="G25" s="90"/>
      <c r="H25" s="111"/>
      <c r="I25" s="91"/>
      <c r="J25" s="92" t="str">
        <f>IF(U25&lt;101," ",IF(U25&lt;161,"Enjeux long terme",IF(U25&lt;202,"Non prioritaire",IF(U25&lt;222,"Réagir",IF(U25&lt;262,"Agir",IF(U25&lt;303,"Conforter",IF(U25&lt;343,"Réagir",IF(U25&lt;363,"Agir",IF(U25&lt;404,"Conforter")))))))))</f>
        <v xml:space="preserve"> </v>
      </c>
      <c r="K25" s="78"/>
      <c r="L25" s="37"/>
      <c r="M25" s="37"/>
      <c r="N25" s="38" t="e">
        <f>IF(V25&lt;1.5,"Très bien",IF(V25&lt;2.5,"Bien",IF(V25&lt;3.5,"Passable",IF(V25&lt;4.01,"Faible"))))</f>
        <v>#DIV/0!</v>
      </c>
      <c r="O25" s="39" t="e">
        <f>IF(W25&lt;103.4,"Faible",IF(W25&lt;104.4,"Moyennement élevé",IF(W25&lt;105.1,"Élevé",IF(W25&lt;203.4,"Faible",IF(W25&lt;204.4,"Moyennement élevé",IF(W25&lt;205.4,"Élevé",IF(W25&lt;206.1,"Très élevé",IF(W25&lt;304.4,"Faible",IF(W25&lt;305.4,"Moyennement élevé",IF(W25&lt;307.1,"Très élevé"))))))))))</f>
        <v>#DIV/0!</v>
      </c>
      <c r="P25" s="40">
        <f>$E25*G25/100</f>
        <v>0</v>
      </c>
      <c r="Q25" s="41" t="e">
        <f>$E25*#REF!/100</f>
        <v>#REF!</v>
      </c>
      <c r="R25" s="41" t="e">
        <f>$E25*#REF!/100</f>
        <v>#REF!</v>
      </c>
      <c r="S25" s="41" t="e">
        <f>$E25*#REF!/100</f>
        <v>#REF!</v>
      </c>
      <c r="T25" s="42" t="e">
        <f>$E25*#REF!/100</f>
        <v>#REF!</v>
      </c>
      <c r="U25" s="176">
        <f>IF(G25="",0,((E25*101)+G25))</f>
        <v>0</v>
      </c>
      <c r="V25" s="176" t="e">
        <f>AVERAGE(K25:M25)</f>
        <v>#DIV/0!</v>
      </c>
      <c r="W25" s="176" t="e">
        <f>(E25*101)+V25</f>
        <v>#DIV/0!</v>
      </c>
    </row>
    <row r="26" spans="2:23" ht="42" customHeight="1" x14ac:dyDescent="0.2">
      <c r="B26" s="521" t="s">
        <v>33</v>
      </c>
      <c r="C26" s="522"/>
      <c r="D26" s="281" t="s">
        <v>88</v>
      </c>
      <c r="E26" s="82"/>
      <c r="F26" s="86"/>
      <c r="G26" s="84"/>
      <c r="H26" s="86"/>
      <c r="I26" s="85"/>
      <c r="J26" s="93" t="str">
        <f>IF(U26&lt;101," ",IF(U26&lt;161,"Enjeux long terme",IF(U26&lt;202,"Non prioritaire",IF(U26&lt;222,"Réagir",IF(U26&lt;262,"Agir",IF(U26&lt;303,"Conforter",IF(U26&lt;343,"Réagir",IF(U26&lt;363,"Agir",IF(U26&lt;404,"Conforter")))))))))</f>
        <v xml:space="preserve"> </v>
      </c>
      <c r="K26" s="78"/>
      <c r="L26" s="37"/>
      <c r="M26" s="37"/>
      <c r="N26" s="38" t="e">
        <f>IF(V26&lt;1.5,"Très bien",IF(V26&lt;2.5,"Bien",IF(V26&lt;3.5,"Passable",IF(V26&lt;4.01,"Faible"))))</f>
        <v>#DIV/0!</v>
      </c>
      <c r="O26" s="43" t="e">
        <f>IF(W26&lt;103.4,"Faible",IF(W26&lt;104.4,"Moyennement élevé",IF(W26&lt;105.1,"Élevé",IF(W26&lt;203.4,"Faible",IF(W26&lt;204.4,"Moyennement élevé",IF(W26&lt;205.4,"Élevé",IF(W26&lt;206.1,"Très élevé",IF(W26&lt;304.4,"Faible",IF(W26&lt;305.4,"Moyennement élevé",IF(W26&lt;307.1,"Très élevé"))))))))))</f>
        <v>#DIV/0!</v>
      </c>
      <c r="P26" s="384">
        <f>$E26*G26/100</f>
        <v>0</v>
      </c>
      <c r="Q26" s="54" t="e">
        <f>$E26*#REF!/100</f>
        <v>#REF!</v>
      </c>
      <c r="R26" s="54" t="e">
        <f>$E26*#REF!/100</f>
        <v>#REF!</v>
      </c>
      <c r="S26" s="54" t="e">
        <f>$E26*#REF!/100</f>
        <v>#REF!</v>
      </c>
      <c r="T26" s="55" t="e">
        <f>$E26*#REF!/100</f>
        <v>#REF!</v>
      </c>
      <c r="U26" s="176">
        <f>IF(G26="",0,((E26*101)+G26))</f>
        <v>0</v>
      </c>
      <c r="V26" s="382" t="e">
        <f>AVERAGE(K26:M26)</f>
        <v>#DIV/0!</v>
      </c>
      <c r="W26" s="382" t="e">
        <f>(E26*101)+V26</f>
        <v>#DIV/0!</v>
      </c>
    </row>
    <row r="27" spans="2:23" ht="42" customHeight="1" thickBot="1" x14ac:dyDescent="0.25">
      <c r="B27" s="523" t="s">
        <v>34</v>
      </c>
      <c r="C27" s="524"/>
      <c r="D27" s="283" t="s">
        <v>84</v>
      </c>
      <c r="E27" s="95"/>
      <c r="F27" s="96"/>
      <c r="G27" s="97"/>
      <c r="H27" s="96"/>
      <c r="I27" s="98"/>
      <c r="J27" s="48" t="str">
        <f>IF(U27&lt;101," ",IF(U27&lt;161,"Enjeux long terme",IF(U27&lt;202,"Non prioritaire",IF(U27&lt;222,"Réagir",IF(U27&lt;262,"Agir",IF(U27&lt;303,"Conforter",IF(U27&lt;343,"Réagir",IF(U27&lt;363,"Agir",IF(U27&lt;404,"Conforter")))))))))</f>
        <v xml:space="preserve"> </v>
      </c>
      <c r="K27" s="78"/>
      <c r="L27" s="37"/>
      <c r="M27" s="37"/>
      <c r="N27" s="38" t="e">
        <f>IF(V27&lt;1.5,"Très bien",IF(V27&lt;2.5,"Bien",IF(V27&lt;3.5,"Passable",IF(V27&lt;4.01,"Faible"))))</f>
        <v>#DIV/0!</v>
      </c>
      <c r="O27" s="43" t="e">
        <f>IF(W27&lt;103.4,"Faible",IF(W27&lt;104.4,"Moyennement élevé",IF(W27&lt;105.1,"Élevé",IF(W27&lt;203.4,"Faible",IF(W27&lt;204.4,"Moyennement élevé",IF(W27&lt;205.4,"Élevé",IF(W27&lt;206.1,"Très élevé",IF(W27&lt;304.4,"Faible",IF(W27&lt;305.4,"Moyennement élevé",IF(W27&lt;307.1,"Très élevé"))))))))))</f>
        <v>#DIV/0!</v>
      </c>
      <c r="P27" s="384">
        <f>$E27*G27/100</f>
        <v>0</v>
      </c>
      <c r="Q27" s="54" t="e">
        <f>$E27*#REF!/100</f>
        <v>#REF!</v>
      </c>
      <c r="R27" s="54" t="e">
        <f>$E27*#REF!/100</f>
        <v>#REF!</v>
      </c>
      <c r="S27" s="54" t="e">
        <f>$E27*#REF!/100</f>
        <v>#REF!</v>
      </c>
      <c r="T27" s="55" t="e">
        <f>$E27*#REF!/100</f>
        <v>#REF!</v>
      </c>
      <c r="U27" s="176">
        <f>IF(G27="",0,((E27*101)+G27))</f>
        <v>0</v>
      </c>
      <c r="V27" s="382" t="e">
        <f>AVERAGE(K27:M27)</f>
        <v>#DIV/0!</v>
      </c>
      <c r="W27" s="382" t="e">
        <f>(E27*101)+V27</f>
        <v>#DIV/0!</v>
      </c>
    </row>
    <row r="28" spans="2:23" s="34" customFormat="1" ht="30" customHeight="1" thickBot="1" x14ac:dyDescent="0.25">
      <c r="B28" s="52"/>
      <c r="C28" s="53"/>
      <c r="D28" s="70" t="s">
        <v>363</v>
      </c>
      <c r="E28" s="79">
        <f>IF(SUM(E25:E27)=0,0,(AVERAGE(E25:E27)))</f>
        <v>0</v>
      </c>
      <c r="F28" s="401" t="s">
        <v>362</v>
      </c>
      <c r="G28" s="80">
        <f>IF($E28="",0,(IF($E28&lt;&gt;0,SUM(P25:P27)/SUM(E25:E27),0)))</f>
        <v>0</v>
      </c>
      <c r="H28" s="409"/>
      <c r="I28" s="398"/>
      <c r="J28" s="402"/>
      <c r="K28" s="514"/>
      <c r="L28" s="450"/>
      <c r="M28" s="450"/>
      <c r="N28" s="450"/>
      <c r="O28" s="451"/>
      <c r="P28" s="458"/>
      <c r="Q28" s="459"/>
      <c r="R28" s="459"/>
      <c r="S28" s="459"/>
      <c r="T28" s="459"/>
      <c r="U28" s="459"/>
      <c r="V28" s="459"/>
      <c r="W28" s="460"/>
    </row>
    <row r="29" spans="2:23" s="34" customFormat="1" ht="30" customHeight="1" thickBot="1" x14ac:dyDescent="0.25">
      <c r="B29" s="479"/>
      <c r="C29" s="474"/>
      <c r="D29" s="474"/>
      <c r="E29" s="474"/>
      <c r="F29" s="474"/>
      <c r="G29" s="474"/>
      <c r="H29" s="474"/>
      <c r="I29" s="474"/>
      <c r="J29" s="474"/>
      <c r="K29" s="459"/>
      <c r="L29" s="459"/>
      <c r="M29" s="459"/>
      <c r="N29" s="459"/>
      <c r="O29" s="459"/>
      <c r="P29" s="459"/>
      <c r="Q29" s="459"/>
      <c r="R29" s="459"/>
      <c r="S29" s="459"/>
      <c r="T29" s="459"/>
      <c r="U29" s="459"/>
      <c r="V29" s="459"/>
      <c r="W29" s="460"/>
    </row>
    <row r="30" spans="2:23" ht="21.95" customHeight="1" thickBot="1" x14ac:dyDescent="0.25">
      <c r="B30" s="467" t="s">
        <v>353</v>
      </c>
      <c r="C30" s="468"/>
      <c r="D30" s="468"/>
      <c r="E30" s="100">
        <f>IF(SUM(E25:E27,E20:E22,E14:E17,E7:E11)=0,0,(AVERAGE(E25:E27,E20:E22,E14:E17,E7:E11)))</f>
        <v>0</v>
      </c>
      <c r="F30" s="408" t="s">
        <v>354</v>
      </c>
      <c r="G30" s="99">
        <f>IF($E30="",0,(IF($E30&lt;&gt;0,SUM(P25:P27,P20:P22,P14:P17,P7:P11)/SUM(E25:E27,E20:E22,E14:E17,E7:E11),0)))</f>
        <v>0</v>
      </c>
      <c r="H30" s="62"/>
      <c r="I30" s="62"/>
      <c r="J30" s="63"/>
      <c r="K30" s="63"/>
      <c r="L30" s="63"/>
      <c r="M30" s="63"/>
      <c r="N30" s="63"/>
      <c r="O30" s="63"/>
      <c r="P30" s="64"/>
      <c r="Q30" s="64"/>
      <c r="R30" s="64"/>
      <c r="S30" s="64"/>
      <c r="T30" s="64"/>
    </row>
    <row r="31" spans="2:23" x14ac:dyDescent="0.2">
      <c r="B31" s="65"/>
      <c r="C31" s="66"/>
      <c r="E31" s="68"/>
      <c r="F31" s="68"/>
      <c r="G31" s="68"/>
      <c r="H31" s="68"/>
      <c r="I31" s="68"/>
      <c r="J31" s="69"/>
      <c r="K31" s="69"/>
      <c r="L31" s="69"/>
      <c r="M31" s="69"/>
      <c r="N31" s="69"/>
      <c r="O31" s="69"/>
      <c r="P31" s="68"/>
      <c r="Q31" s="68"/>
      <c r="R31" s="68"/>
      <c r="S31" s="68"/>
      <c r="T31" s="68"/>
    </row>
    <row r="32" spans="2:23" x14ac:dyDescent="0.2">
      <c r="B32" s="65"/>
      <c r="C32" s="66"/>
      <c r="E32" s="68"/>
      <c r="F32" s="68"/>
      <c r="G32" s="68"/>
      <c r="H32" s="68"/>
      <c r="I32" s="68"/>
      <c r="J32" s="69"/>
      <c r="K32" s="69"/>
      <c r="L32" s="69"/>
      <c r="M32" s="69"/>
      <c r="N32" s="69"/>
      <c r="O32" s="69"/>
      <c r="P32" s="68"/>
      <c r="Q32" s="68"/>
      <c r="R32" s="68"/>
      <c r="S32" s="68"/>
      <c r="T32" s="68"/>
    </row>
    <row r="33" spans="2:20" x14ac:dyDescent="0.2">
      <c r="B33" s="65"/>
      <c r="C33" s="66"/>
      <c r="E33" s="68"/>
      <c r="F33" s="68"/>
      <c r="G33" s="68"/>
      <c r="H33" s="68"/>
      <c r="I33" s="68"/>
      <c r="J33" s="69"/>
      <c r="K33" s="69"/>
      <c r="L33" s="69"/>
      <c r="M33" s="69"/>
      <c r="N33" s="69"/>
      <c r="O33" s="69"/>
      <c r="P33" s="68"/>
      <c r="Q33" s="68"/>
      <c r="R33" s="68"/>
      <c r="S33" s="68"/>
      <c r="T33" s="68"/>
    </row>
    <row r="34" spans="2:20" x14ac:dyDescent="0.2">
      <c r="B34" s="65"/>
      <c r="C34" s="66"/>
      <c r="E34" s="68"/>
      <c r="F34" s="68"/>
      <c r="G34" s="68"/>
      <c r="H34" s="68"/>
      <c r="I34" s="68"/>
      <c r="J34" s="69"/>
      <c r="K34" s="69"/>
      <c r="L34" s="69"/>
      <c r="M34" s="69"/>
      <c r="N34" s="69"/>
      <c r="O34" s="69"/>
      <c r="P34" s="68"/>
      <c r="Q34" s="68"/>
      <c r="R34" s="68"/>
      <c r="S34" s="68"/>
      <c r="T34" s="68"/>
    </row>
    <row r="35" spans="2:20" x14ac:dyDescent="0.2">
      <c r="B35" s="65"/>
      <c r="C35" s="66"/>
      <c r="E35" s="68"/>
      <c r="F35" s="68"/>
      <c r="G35" s="68"/>
      <c r="H35" s="68"/>
      <c r="I35" s="68"/>
      <c r="J35" s="69"/>
      <c r="K35" s="69"/>
      <c r="L35" s="69"/>
      <c r="M35" s="69"/>
      <c r="N35" s="69"/>
      <c r="O35" s="69"/>
      <c r="P35" s="68"/>
      <c r="Q35" s="68"/>
      <c r="R35" s="68"/>
      <c r="S35" s="68"/>
      <c r="T35" s="68"/>
    </row>
    <row r="36" spans="2:20" x14ac:dyDescent="0.2">
      <c r="B36" s="65"/>
      <c r="C36" s="66"/>
      <c r="E36" s="68"/>
      <c r="F36" s="68"/>
      <c r="G36" s="68"/>
      <c r="H36" s="68"/>
      <c r="I36" s="68"/>
      <c r="J36" s="69"/>
      <c r="K36" s="69"/>
      <c r="L36" s="69"/>
      <c r="M36" s="69"/>
      <c r="N36" s="69"/>
      <c r="O36" s="69"/>
      <c r="P36" s="68"/>
      <c r="Q36" s="68"/>
      <c r="R36" s="68"/>
      <c r="S36" s="68"/>
      <c r="T36" s="68"/>
    </row>
    <row r="37" spans="2:20" x14ac:dyDescent="0.2">
      <c r="C37" s="66"/>
      <c r="E37" s="68"/>
      <c r="F37" s="68"/>
      <c r="G37" s="68"/>
      <c r="H37" s="68"/>
      <c r="I37" s="68"/>
      <c r="J37" s="69"/>
      <c r="K37" s="69"/>
      <c r="L37" s="69"/>
      <c r="M37" s="69"/>
      <c r="N37" s="69"/>
      <c r="O37" s="69"/>
      <c r="P37" s="68"/>
      <c r="Q37" s="68"/>
      <c r="R37" s="68"/>
      <c r="S37" s="68"/>
      <c r="T37" s="68"/>
    </row>
    <row r="38" spans="2:20" x14ac:dyDescent="0.2">
      <c r="C38" s="66"/>
      <c r="E38" s="68"/>
      <c r="F38" s="68"/>
      <c r="G38" s="68"/>
      <c r="H38" s="68"/>
      <c r="I38" s="68"/>
      <c r="J38" s="69"/>
      <c r="K38" s="69"/>
      <c r="L38" s="69"/>
      <c r="M38" s="69"/>
      <c r="N38" s="69"/>
      <c r="O38" s="69"/>
      <c r="P38" s="68"/>
      <c r="Q38" s="68"/>
      <c r="R38" s="68"/>
      <c r="S38" s="68"/>
      <c r="T38" s="68"/>
    </row>
    <row r="39" spans="2:20" x14ac:dyDescent="0.2">
      <c r="C39" s="66"/>
      <c r="E39" s="68"/>
      <c r="F39" s="68"/>
      <c r="G39" s="68"/>
      <c r="H39" s="68"/>
      <c r="I39" s="68"/>
      <c r="J39" s="69"/>
      <c r="K39" s="69"/>
      <c r="L39" s="69"/>
      <c r="M39" s="69"/>
      <c r="N39" s="69"/>
      <c r="O39" s="69"/>
      <c r="P39" s="68"/>
      <c r="Q39" s="68"/>
      <c r="R39" s="68"/>
      <c r="S39" s="68"/>
      <c r="T39" s="68"/>
    </row>
    <row r="40" spans="2:20" x14ac:dyDescent="0.2">
      <c r="B40" s="25"/>
      <c r="C40" s="66"/>
      <c r="E40" s="68"/>
      <c r="F40" s="68"/>
      <c r="G40" s="68"/>
      <c r="H40" s="68"/>
      <c r="I40" s="68"/>
      <c r="J40" s="69"/>
      <c r="K40" s="69"/>
      <c r="L40" s="69"/>
      <c r="M40" s="69"/>
      <c r="N40" s="69"/>
      <c r="O40" s="69"/>
      <c r="P40" s="68"/>
      <c r="Q40" s="68"/>
      <c r="R40" s="68"/>
      <c r="S40" s="68"/>
      <c r="T40" s="68"/>
    </row>
    <row r="41" spans="2:20" x14ac:dyDescent="0.2">
      <c r="B41" s="25"/>
      <c r="C41" s="66"/>
      <c r="E41" s="68"/>
      <c r="F41" s="68"/>
      <c r="G41" s="68"/>
      <c r="H41" s="68"/>
      <c r="I41" s="68"/>
      <c r="J41" s="69"/>
      <c r="K41" s="69"/>
      <c r="L41" s="69"/>
      <c r="M41" s="69"/>
      <c r="N41" s="69"/>
      <c r="O41" s="69"/>
      <c r="P41" s="68"/>
      <c r="Q41" s="68"/>
      <c r="R41" s="68"/>
      <c r="S41" s="68"/>
      <c r="T41" s="68"/>
    </row>
    <row r="42" spans="2:20" x14ac:dyDescent="0.2">
      <c r="B42" s="25"/>
      <c r="C42" s="66"/>
      <c r="E42" s="68"/>
      <c r="F42" s="68"/>
      <c r="G42" s="68"/>
      <c r="H42" s="68"/>
      <c r="I42" s="68"/>
      <c r="J42" s="69"/>
      <c r="K42" s="69"/>
      <c r="L42" s="69"/>
      <c r="M42" s="69"/>
      <c r="N42" s="69"/>
      <c r="O42" s="69"/>
      <c r="P42" s="68"/>
      <c r="Q42" s="68"/>
      <c r="R42" s="68"/>
      <c r="S42" s="68"/>
      <c r="T42" s="68"/>
    </row>
    <row r="43" spans="2:20" x14ac:dyDescent="0.2">
      <c r="B43" s="25"/>
      <c r="C43" s="66"/>
      <c r="E43" s="68"/>
      <c r="F43" s="68"/>
      <c r="G43" s="68"/>
      <c r="H43" s="68"/>
      <c r="I43" s="68"/>
      <c r="J43" s="69"/>
      <c r="K43" s="69"/>
      <c r="L43" s="69"/>
      <c r="M43" s="69"/>
      <c r="N43" s="69"/>
      <c r="O43" s="69"/>
      <c r="P43" s="68"/>
      <c r="Q43" s="68"/>
      <c r="R43" s="68"/>
      <c r="S43" s="68"/>
      <c r="T43" s="68"/>
    </row>
    <row r="44" spans="2:20" x14ac:dyDescent="0.2">
      <c r="B44" s="25"/>
      <c r="C44" s="66"/>
      <c r="E44" s="68"/>
      <c r="F44" s="68"/>
      <c r="G44" s="68"/>
      <c r="H44" s="68"/>
      <c r="I44" s="68"/>
      <c r="J44" s="69"/>
      <c r="K44" s="69"/>
      <c r="L44" s="69"/>
      <c r="M44" s="69"/>
      <c r="N44" s="69"/>
      <c r="O44" s="69"/>
      <c r="P44" s="68"/>
      <c r="Q44" s="68"/>
      <c r="R44" s="68"/>
      <c r="S44" s="68"/>
      <c r="T44" s="68"/>
    </row>
    <row r="45" spans="2:20" x14ac:dyDescent="0.2">
      <c r="B45" s="25"/>
      <c r="C45" s="66"/>
      <c r="E45" s="68"/>
      <c r="F45" s="68"/>
      <c r="G45" s="68"/>
      <c r="H45" s="68"/>
      <c r="I45" s="68"/>
      <c r="J45" s="69"/>
      <c r="K45" s="69"/>
      <c r="L45" s="69"/>
      <c r="M45" s="69"/>
      <c r="N45" s="69"/>
      <c r="O45" s="69"/>
      <c r="P45" s="68"/>
      <c r="Q45" s="68"/>
      <c r="R45" s="68"/>
      <c r="S45" s="68"/>
      <c r="T45" s="68"/>
    </row>
    <row r="46" spans="2:20" x14ac:dyDescent="0.2">
      <c r="B46" s="25"/>
      <c r="C46" s="66"/>
      <c r="E46" s="68"/>
      <c r="F46" s="68"/>
      <c r="G46" s="68"/>
      <c r="H46" s="68"/>
      <c r="I46" s="68"/>
      <c r="J46" s="69"/>
      <c r="K46" s="69"/>
      <c r="L46" s="69"/>
      <c r="M46" s="69"/>
      <c r="N46" s="69"/>
      <c r="O46" s="69"/>
      <c r="P46" s="68"/>
      <c r="Q46" s="68"/>
      <c r="R46" s="68"/>
      <c r="S46" s="68"/>
      <c r="T46" s="68"/>
    </row>
    <row r="47" spans="2:20" x14ac:dyDescent="0.2">
      <c r="B47" s="25"/>
      <c r="C47" s="66"/>
      <c r="E47" s="68"/>
      <c r="F47" s="68"/>
      <c r="G47" s="68"/>
      <c r="H47" s="68"/>
      <c r="I47" s="68"/>
      <c r="J47" s="69"/>
      <c r="K47" s="69"/>
      <c r="L47" s="69"/>
      <c r="M47" s="69"/>
      <c r="N47" s="69"/>
      <c r="O47" s="69"/>
      <c r="P47" s="68"/>
      <c r="Q47" s="68"/>
      <c r="R47" s="68"/>
      <c r="S47" s="68"/>
      <c r="T47" s="68"/>
    </row>
    <row r="48" spans="2:20" x14ac:dyDescent="0.2">
      <c r="B48" s="25"/>
      <c r="C48" s="66"/>
      <c r="E48" s="68"/>
      <c r="F48" s="68"/>
      <c r="G48" s="68"/>
      <c r="H48" s="68"/>
      <c r="I48" s="68"/>
      <c r="J48" s="69"/>
      <c r="K48" s="69"/>
      <c r="L48" s="69"/>
      <c r="M48" s="69"/>
      <c r="N48" s="69"/>
      <c r="O48" s="69"/>
      <c r="P48" s="68"/>
      <c r="Q48" s="68"/>
      <c r="R48" s="68"/>
      <c r="S48" s="68"/>
      <c r="T48" s="68"/>
    </row>
    <row r="49" spans="2:15" x14ac:dyDescent="0.2">
      <c r="B49" s="25"/>
      <c r="J49" s="69"/>
      <c r="K49" s="69"/>
      <c r="L49" s="69"/>
      <c r="M49" s="69"/>
      <c r="N49" s="69"/>
      <c r="O49" s="69"/>
    </row>
    <row r="50" spans="2:15" x14ac:dyDescent="0.2">
      <c r="B50" s="25"/>
      <c r="J50" s="69"/>
      <c r="K50" s="69"/>
      <c r="L50" s="69"/>
      <c r="M50" s="69"/>
      <c r="N50" s="69"/>
      <c r="O50" s="69"/>
    </row>
    <row r="51" spans="2:15" x14ac:dyDescent="0.2">
      <c r="B51" s="25"/>
      <c r="J51" s="69"/>
      <c r="K51" s="69"/>
      <c r="L51" s="69"/>
      <c r="M51" s="69"/>
      <c r="N51" s="69"/>
      <c r="O51" s="69"/>
    </row>
    <row r="52" spans="2:15" x14ac:dyDescent="0.2">
      <c r="B52" s="25"/>
      <c r="J52" s="69"/>
      <c r="K52" s="69"/>
      <c r="L52" s="69"/>
      <c r="M52" s="69"/>
      <c r="N52" s="69"/>
      <c r="O52" s="69"/>
    </row>
  </sheetData>
  <sheetProtection sheet="1" objects="1" scenarios="1" formatRows="0" selectLockedCells="1"/>
  <mergeCells count="37">
    <mergeCell ref="B30:D30"/>
    <mergeCell ref="K28:O28"/>
    <mergeCell ref="B2:H3"/>
    <mergeCell ref="B7:C7"/>
    <mergeCell ref="B8:C8"/>
    <mergeCell ref="B9:C9"/>
    <mergeCell ref="B10:C10"/>
    <mergeCell ref="B11:C11"/>
    <mergeCell ref="B14:C14"/>
    <mergeCell ref="B15:C15"/>
    <mergeCell ref="B16:C16"/>
    <mergeCell ref="B17:C17"/>
    <mergeCell ref="B20:C20"/>
    <mergeCell ref="B21:C21"/>
    <mergeCell ref="B22:C22"/>
    <mergeCell ref="B25:C25"/>
    <mergeCell ref="B5:D5"/>
    <mergeCell ref="K6:O6"/>
    <mergeCell ref="B29:W29"/>
    <mergeCell ref="B26:C26"/>
    <mergeCell ref="B27:C27"/>
    <mergeCell ref="P18:W18"/>
    <mergeCell ref="P19:W19"/>
    <mergeCell ref="P23:W23"/>
    <mergeCell ref="P24:W24"/>
    <mergeCell ref="P28:W28"/>
    <mergeCell ref="K23:O23"/>
    <mergeCell ref="K24:O24"/>
    <mergeCell ref="K18:O18"/>
    <mergeCell ref="K19:O19"/>
    <mergeCell ref="P2:W4"/>
    <mergeCell ref="K12:O12"/>
    <mergeCell ref="K13:O13"/>
    <mergeCell ref="P6:W6"/>
    <mergeCell ref="P12:W12"/>
    <mergeCell ref="P13:W13"/>
    <mergeCell ref="K4:O4"/>
  </mergeCells>
  <conditionalFormatting sqref="E25:E27 E7:E11 E14:E17 E20:E22">
    <cfRule type="cellIs" dxfId="242" priority="1548" stopIfTrue="1" operator="lessThanOrEqual">
      <formula>0</formula>
    </cfRule>
  </conditionalFormatting>
  <conditionalFormatting sqref="J25:O27 J7:O11 J14:O17 J20:O22">
    <cfRule type="containsText" dxfId="241" priority="1542" operator="containsText" text="Enjeux long terme">
      <formula>NOT(ISERROR(SEARCH("Enjeux long terme",J7)))</formula>
    </cfRule>
  </conditionalFormatting>
  <conditionalFormatting sqref="J25:O27 J7:O11 J14:O17 J20:O22">
    <cfRule type="containsText" dxfId="240" priority="1634" operator="containsText" text="Réagir">
      <formula>NOT(ISERROR(SEARCH("Réagir",J7)))</formula>
    </cfRule>
    <cfRule type="containsText" dxfId="239" priority="1635" operator="containsText" text="Agir">
      <formula>NOT(ISERROR(SEARCH("Agir",J7)))</formula>
    </cfRule>
    <cfRule type="containsText" dxfId="238" priority="1636" operator="containsText" text="Non prioritaire">
      <formula>NOT(ISERROR(SEARCH("Non prioritaire",J7)))</formula>
    </cfRule>
    <cfRule type="containsText" dxfId="237" priority="1674" operator="containsText" text="Conforter">
      <formula>NOT(ISERROR(SEARCH("Conforter",J7)))</formula>
    </cfRule>
  </conditionalFormatting>
  <conditionalFormatting sqref="J25:J27 J7:J11 J14:J17 J20:J22">
    <cfRule type="cellIs" dxfId="236" priority="1488" operator="between">
      <formula>101</formula>
      <formula>160</formula>
    </cfRule>
  </conditionalFormatting>
  <conditionalFormatting sqref="I7 I25:I27 I20:I21 I14:I17">
    <cfRule type="expression" priority="1482" stopIfTrue="1">
      <formula>ISTEXT($I7)</formula>
    </cfRule>
    <cfRule type="expression" dxfId="235" priority="1484">
      <formula>FIND("Agir",$J7)</formula>
    </cfRule>
    <cfRule type="expression" dxfId="234" priority="1486">
      <formula>FIND("Réagir",$J7)</formula>
    </cfRule>
  </conditionalFormatting>
  <conditionalFormatting sqref="I8:I11">
    <cfRule type="expression" priority="1464" stopIfTrue="1">
      <formula>ISTEXT($I8)</formula>
    </cfRule>
    <cfRule type="expression" dxfId="233" priority="1465">
      <formula>FIND("Agir",$J8)</formula>
    </cfRule>
    <cfRule type="expression" dxfId="232" priority="1466">
      <formula>FIND("Réagir",$J8)</formula>
    </cfRule>
  </conditionalFormatting>
  <conditionalFormatting sqref="J25:O27 J7:O11 J14:O17 J20:O22">
    <cfRule type="containsText" dxfId="231" priority="1459" operator="containsText" text="Réagir">
      <formula>NOT(ISERROR(SEARCH("Réagir",J7)))</formula>
    </cfRule>
    <cfRule type="containsText" dxfId="230" priority="1460" operator="containsText" text="Agir">
      <formula>NOT(ISERROR(SEARCH("Agir",J7)))</formula>
    </cfRule>
    <cfRule type="containsText" dxfId="229" priority="1461" operator="containsText" text="Non prioritaire">
      <formula>NOT(ISERROR(SEARCH("Non prioritaire",J7)))</formula>
    </cfRule>
    <cfRule type="containsText" dxfId="228" priority="1462" operator="containsText" text="Enjeux long terme">
      <formula>NOT(ISERROR(SEARCH("Enjeux long terme",J7)))</formula>
    </cfRule>
    <cfRule type="cellIs" dxfId="227" priority="1463" operator="between">
      <formula>101</formula>
      <formula>160</formula>
    </cfRule>
  </conditionalFormatting>
  <conditionalFormatting sqref="J25:O27 J7:O11 J14:O17 J20:O22">
    <cfRule type="containsText" dxfId="226" priority="1453" operator="containsText" text="Conforter">
      <formula>NOT(ISERROR(SEARCH("Conforter",J7)))</formula>
    </cfRule>
  </conditionalFormatting>
  <conditionalFormatting sqref="O25:O27 O7:O11 O14:O17 O20:O22">
    <cfRule type="expression" dxfId="225" priority="1416">
      <formula>FIND(O7,"Très élevé")</formula>
    </cfRule>
    <cfRule type="expression" dxfId="224" priority="1417">
      <formula>FIND(O7,"Élevé")</formula>
    </cfRule>
    <cfRule type="expression" dxfId="223" priority="1418">
      <formula>FIND(O7,"Moyennement élevé")</formula>
    </cfRule>
    <cfRule type="expression" dxfId="222" priority="1419">
      <formula>FIND(O7,"Faible")</formula>
    </cfRule>
  </conditionalFormatting>
  <conditionalFormatting sqref="J25:J27 J7:J11 J14:J17 J20:J22">
    <cfRule type="containsText" dxfId="221" priority="1177" operator="containsText" text="Non prioritaire">
      <formula>NOT(ISERROR(SEARCH("Non prioritaire",J7)))</formula>
    </cfRule>
    <cfRule type="containsText" dxfId="220" priority="1178" operator="containsText" text="Enjeux long terme">
      <formula>NOT(ISERROR(SEARCH("Enjeux long terme",J7)))</formula>
    </cfRule>
    <cfRule type="cellIs" dxfId="219" priority="1179" operator="between">
      <formula>101</formula>
      <formula>160</formula>
    </cfRule>
  </conditionalFormatting>
  <conditionalFormatting sqref="I9">
    <cfRule type="expression" priority="581" stopIfTrue="1">
      <formula>ISTEXT($I9)</formula>
    </cfRule>
    <cfRule type="expression" dxfId="218" priority="582">
      <formula>FIND("Agir",$J9)</formula>
    </cfRule>
    <cfRule type="expression" dxfId="217" priority="583">
      <formula>FIND("Réagir",$J9)</formula>
    </cfRule>
  </conditionalFormatting>
  <conditionalFormatting sqref="I10">
    <cfRule type="expression" priority="402" stopIfTrue="1">
      <formula>ISTEXT($I10)</formula>
    </cfRule>
    <cfRule type="expression" dxfId="216" priority="403">
      <formula>FIND("Agir",$J10)</formula>
    </cfRule>
    <cfRule type="expression" dxfId="215" priority="404">
      <formula>FIND("Réagir",$J10)</formula>
    </cfRule>
  </conditionalFormatting>
  <conditionalFormatting sqref="I11">
    <cfRule type="expression" priority="223" stopIfTrue="1">
      <formula>ISTEXT($I11)</formula>
    </cfRule>
    <cfRule type="expression" dxfId="214" priority="224">
      <formula>FIND("Agir",$J11)</formula>
    </cfRule>
    <cfRule type="expression" dxfId="213" priority="225">
      <formula>FIND("Réagir",$J11)</formula>
    </cfRule>
  </conditionalFormatting>
  <conditionalFormatting sqref="I22">
    <cfRule type="expression" priority="14" stopIfTrue="1">
      <formula>ISTEXT($I22)</formula>
    </cfRule>
    <cfRule type="expression" dxfId="212" priority="15">
      <formula>FIND("Agir",$J22)</formula>
    </cfRule>
    <cfRule type="expression" dxfId="211" priority="16">
      <formula>FIND("Réagir",$J22)</formula>
    </cfRule>
  </conditionalFormatting>
  <dataValidations count="3">
    <dataValidation type="whole" allowBlank="1" showInputMessage="1" showErrorMessage="1" errorTitle="Évaluation non valide" error="Les valeurs permises de l'évaluation sont de 0 à 100%" promptTitle="Évaluation" prompt="0 à 100%" sqref="G25:G27 G20:G22 G7:G11 G14:G17" xr:uid="{00000000-0002-0000-0700-000000000000}">
      <formula1>0</formula1>
      <formula2>100</formula2>
    </dataValidation>
    <dataValidation type="whole" allowBlank="1" showInputMessage="1" showErrorMessage="1" errorTitle="Pondération invalide" error="Les valeurs permises de la pondération sont 1, 2 ou 3" promptTitle="Pondération" prompt="Entrer 1, 2 ou 3" sqref="E25:E27 E20:E22 E7:E11 E14:E17" xr:uid="{00000000-0002-0000-0700-000001000000}">
      <formula1>1</formula1>
      <formula2>3</formula2>
    </dataValidation>
    <dataValidation type="whole" allowBlank="1" showInputMessage="1" showErrorMessage="1" sqref="K25:M27 K20:M22 K14:M17 K7:M11" xr:uid="{00000000-0002-0000-0700-000002000000}">
      <formula1>1</formula1>
      <formula2>4</formula2>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tabColor indexed="43"/>
    <pageSetUpPr fitToPage="1"/>
  </sheetPr>
  <dimension ref="B1:Y45"/>
  <sheetViews>
    <sheetView showGridLines="0" zoomScale="70" zoomScaleNormal="70" zoomScalePageLayoutView="40" workbookViewId="0">
      <pane xSplit="4" ySplit="5" topLeftCell="E19" activePane="bottomRight" state="frozen"/>
      <selection pane="topRight" activeCell="E1" sqref="E1"/>
      <selection pane="bottomLeft" activeCell="A5" sqref="A5"/>
      <selection pane="bottomRight" activeCell="E35" sqref="E35"/>
    </sheetView>
  </sheetViews>
  <sheetFormatPr baseColWidth="10" defaultColWidth="10.85546875" defaultRowHeight="14.25" x14ac:dyDescent="0.2"/>
  <cols>
    <col min="1" max="1" width="1.7109375" style="25" customWidth="1"/>
    <col min="2" max="3" width="4.7109375" style="24" customWidth="1"/>
    <col min="4" max="4" width="50.7109375" style="24" customWidth="1"/>
    <col min="5" max="5" width="12.7109375" style="25" customWidth="1"/>
    <col min="6" max="6" width="60.7109375" style="234" customWidth="1"/>
    <col min="7" max="7" width="12.7109375" style="25" customWidth="1"/>
    <col min="8" max="9" width="50.7109375" style="234" customWidth="1"/>
    <col min="10" max="10" width="22.7109375" style="234" customWidth="1"/>
    <col min="11" max="13" width="6.7109375" style="234" customWidth="1"/>
    <col min="14" max="14" width="11.42578125" style="234" customWidth="1"/>
    <col min="15" max="15" width="15.5703125" style="234" customWidth="1"/>
    <col min="16" max="16" width="4.42578125" style="25" hidden="1" customWidth="1"/>
    <col min="17" max="19" width="5.28515625" style="25" hidden="1" customWidth="1"/>
    <col min="20" max="20" width="5.42578125" style="25" hidden="1" customWidth="1"/>
    <col min="21" max="21" width="4.28515625" style="235" hidden="1" customWidth="1"/>
    <col min="22" max="23" width="8.28515625" style="235" hidden="1" customWidth="1"/>
    <col min="24" max="16384" width="10.85546875" style="25"/>
  </cols>
  <sheetData>
    <row r="1" spans="2:25" ht="9" customHeight="1" thickBot="1" x14ac:dyDescent="0.25"/>
    <row r="2" spans="2:25" ht="30" customHeight="1" x14ac:dyDescent="0.2">
      <c r="B2" s="535" t="s">
        <v>104</v>
      </c>
      <c r="C2" s="536"/>
      <c r="D2" s="536"/>
      <c r="E2" s="536"/>
      <c r="F2" s="536"/>
      <c r="G2" s="536"/>
      <c r="H2" s="536"/>
      <c r="I2" s="236"/>
      <c r="J2" s="236"/>
      <c r="K2" s="236"/>
      <c r="L2" s="236"/>
      <c r="M2" s="236"/>
      <c r="N2" s="236"/>
      <c r="O2" s="237"/>
      <c r="P2" s="286"/>
      <c r="Q2" s="238"/>
      <c r="R2" s="238"/>
      <c r="S2" s="238"/>
      <c r="T2" s="238"/>
      <c r="U2" s="238"/>
      <c r="V2" s="238"/>
      <c r="W2" s="287"/>
    </row>
    <row r="3" spans="2:25" ht="30" customHeight="1" thickBot="1" x14ac:dyDescent="0.25">
      <c r="B3" s="537"/>
      <c r="C3" s="538"/>
      <c r="D3" s="538"/>
      <c r="E3" s="538"/>
      <c r="F3" s="538"/>
      <c r="G3" s="538"/>
      <c r="H3" s="538"/>
      <c r="I3" s="239"/>
      <c r="J3" s="239"/>
      <c r="K3" s="239"/>
      <c r="L3" s="239"/>
      <c r="M3" s="239"/>
      <c r="N3" s="239"/>
      <c r="O3" s="240"/>
      <c r="P3" s="288"/>
      <c r="Q3" s="241"/>
      <c r="R3" s="241"/>
      <c r="S3" s="241"/>
      <c r="T3" s="241"/>
      <c r="U3" s="241"/>
      <c r="V3" s="241"/>
      <c r="W3" s="289"/>
    </row>
    <row r="4" spans="2:25" ht="21.95" customHeight="1" thickBot="1" x14ac:dyDescent="0.25">
      <c r="B4" s="242"/>
      <c r="C4" s="243"/>
      <c r="D4" s="243"/>
      <c r="E4" s="243"/>
      <c r="F4" s="243"/>
      <c r="G4" s="243"/>
      <c r="H4" s="243"/>
      <c r="I4" s="243"/>
      <c r="J4" s="243"/>
      <c r="K4" s="542" t="s">
        <v>95</v>
      </c>
      <c r="L4" s="543"/>
      <c r="M4" s="543"/>
      <c r="N4" s="543"/>
      <c r="O4" s="544"/>
      <c r="P4" s="292"/>
      <c r="Q4" s="293"/>
      <c r="R4" s="293"/>
      <c r="S4" s="293"/>
      <c r="T4" s="293"/>
      <c r="U4" s="293"/>
      <c r="V4" s="293"/>
      <c r="W4" s="294"/>
    </row>
    <row r="5" spans="2:25" s="244" customFormat="1" ht="84" customHeight="1" thickBot="1" x14ac:dyDescent="0.25">
      <c r="B5" s="539" t="s">
        <v>20</v>
      </c>
      <c r="C5" s="540"/>
      <c r="D5" s="541"/>
      <c r="E5" s="245" t="s">
        <v>71</v>
      </c>
      <c r="F5" s="386" t="s">
        <v>103</v>
      </c>
      <c r="G5" s="246" t="s">
        <v>72</v>
      </c>
      <c r="H5" s="386" t="s">
        <v>417</v>
      </c>
      <c r="I5" s="247" t="s">
        <v>0</v>
      </c>
      <c r="J5" s="248" t="s">
        <v>64</v>
      </c>
      <c r="K5" s="249" t="s">
        <v>77</v>
      </c>
      <c r="L5" s="249" t="s">
        <v>78</v>
      </c>
      <c r="M5" s="249" t="s">
        <v>79</v>
      </c>
      <c r="N5" s="250" t="s">
        <v>96</v>
      </c>
      <c r="O5" s="250" t="s">
        <v>80</v>
      </c>
      <c r="P5" s="290" t="s">
        <v>9</v>
      </c>
      <c r="Q5" s="291" t="s">
        <v>10</v>
      </c>
      <c r="R5" s="291" t="s">
        <v>11</v>
      </c>
      <c r="S5" s="291" t="s">
        <v>12</v>
      </c>
      <c r="T5" s="285" t="s">
        <v>13</v>
      </c>
      <c r="U5" s="295" t="s">
        <v>76</v>
      </c>
      <c r="V5" s="296" t="s">
        <v>81</v>
      </c>
      <c r="W5" s="246" t="s">
        <v>82</v>
      </c>
    </row>
    <row r="6" spans="2:25" s="34" customFormat="1" ht="30" customHeight="1" thickBot="1" x14ac:dyDescent="0.25">
      <c r="B6" s="148">
        <v>1</v>
      </c>
      <c r="C6" s="149" t="s">
        <v>105</v>
      </c>
      <c r="D6" s="149"/>
      <c r="E6" s="390"/>
      <c r="F6" s="390"/>
      <c r="G6" s="390"/>
      <c r="H6" s="390"/>
      <c r="I6" s="390"/>
      <c r="J6" s="391"/>
      <c r="K6" s="458"/>
      <c r="L6" s="459"/>
      <c r="M6" s="459"/>
      <c r="N6" s="459"/>
      <c r="O6" s="460"/>
      <c r="P6" s="458"/>
      <c r="Q6" s="459"/>
      <c r="R6" s="459"/>
      <c r="S6" s="459"/>
      <c r="T6" s="459"/>
      <c r="U6" s="459"/>
      <c r="V6" s="459"/>
      <c r="W6" s="460"/>
    </row>
    <row r="7" spans="2:25" ht="49.5" customHeight="1" x14ac:dyDescent="0.2">
      <c r="B7" s="531" t="s">
        <v>21</v>
      </c>
      <c r="C7" s="532"/>
      <c r="D7" s="251" t="s">
        <v>106</v>
      </c>
      <c r="E7" s="82"/>
      <c r="F7" s="85"/>
      <c r="G7" s="252"/>
      <c r="H7" s="85"/>
      <c r="I7" s="85"/>
      <c r="J7" s="93" t="str">
        <f t="shared" ref="J7:J12" si="0">IF(U7&lt;101," ",IF(U7&lt;161,"Enjeux long terme",IF(U7&lt;202,"Non prioritaire",IF(U7&lt;222,"Réagir",IF(U7&lt;262,"Agir",IF(U7&lt;303,"Conforter",IF(U7&lt;343,"Réagir",IF(U7&lt;363,"Agir",IF(U7&lt;404,"Conforter")))))))))</f>
        <v xml:space="preserve"> </v>
      </c>
      <c r="K7" s="112"/>
      <c r="L7" s="113"/>
      <c r="M7" s="113"/>
      <c r="N7" s="411" t="e">
        <f t="shared" ref="N7:N9" si="1">IF(V7&lt;1.5,"Très bien",IF(V7&lt;2.5,"Bien",IF(V7&lt;3.5,"Passable",IF(V7&lt;4.01,"Faible"))))</f>
        <v>#DIV/0!</v>
      </c>
      <c r="O7" s="412" t="e">
        <f t="shared" ref="O7:O9" si="2">IF(W7&lt;103.4,"Faible",IF(W7&lt;104.4,"Moyennement élevé",IF(W7&lt;105.1,"Élevé",IF(W7&lt;203.4,"Faible",IF(W7&lt;204.4,"Moyennement élevé",IF(W7&lt;205.4,"Élevé",IF(W7&lt;206.1,"Très élevé",IF(W7&lt;304.4,"Faible",IF(W7&lt;305.4,"Moyennement élevé",IF(W7&lt;307.1,"Très élevé"))))))))))</f>
        <v>#DIV/0!</v>
      </c>
      <c r="P7" s="40">
        <f>$E7*G7/100</f>
        <v>0</v>
      </c>
      <c r="Q7" s="253" t="e">
        <f>$E7*#REF!/100</f>
        <v>#REF!</v>
      </c>
      <c r="R7" s="253" t="e">
        <f>$E7*#REF!/100</f>
        <v>#REF!</v>
      </c>
      <c r="S7" s="253" t="e">
        <f>$E7*#REF!/100</f>
        <v>#REF!</v>
      </c>
      <c r="T7" s="254" t="e">
        <f>$E7*#REF!/100</f>
        <v>#REF!</v>
      </c>
      <c r="U7" s="176">
        <f t="shared" ref="U7:U12" si="3">IF(G7="",0,((E7*101)+G7))</f>
        <v>0</v>
      </c>
      <c r="V7" s="176" t="e">
        <f>AVERAGE(K7:M7)</f>
        <v>#DIV/0!</v>
      </c>
      <c r="W7" s="176" t="e">
        <f>(E7*101)+V7</f>
        <v>#DIV/0!</v>
      </c>
    </row>
    <row r="8" spans="2:25" ht="42" customHeight="1" x14ac:dyDescent="0.2">
      <c r="B8" s="531" t="s">
        <v>22</v>
      </c>
      <c r="C8" s="532"/>
      <c r="D8" s="251" t="s">
        <v>60</v>
      </c>
      <c r="E8" s="82"/>
      <c r="F8" s="85"/>
      <c r="G8" s="252"/>
      <c r="H8" s="85"/>
      <c r="I8" s="85"/>
      <c r="J8" s="93" t="str">
        <f t="shared" si="0"/>
        <v xml:space="preserve"> </v>
      </c>
      <c r="K8" s="121"/>
      <c r="L8" s="119"/>
      <c r="M8" s="119"/>
      <c r="N8" s="413" t="e">
        <f t="shared" si="1"/>
        <v>#DIV/0!</v>
      </c>
      <c r="O8" s="414" t="e">
        <f t="shared" si="2"/>
        <v>#DIV/0!</v>
      </c>
      <c r="P8" s="384">
        <f>$E8*G8/100</f>
        <v>0</v>
      </c>
      <c r="Q8" s="253" t="e">
        <f>$E8*#REF!/100</f>
        <v>#REF!</v>
      </c>
      <c r="R8" s="253" t="e">
        <f>$E8*#REF!/100</f>
        <v>#REF!</v>
      </c>
      <c r="S8" s="253" t="e">
        <f>$E8*#REF!/100</f>
        <v>#REF!</v>
      </c>
      <c r="T8" s="254" t="e">
        <f>$E8*#REF!/100</f>
        <v>#REF!</v>
      </c>
      <c r="U8" s="176">
        <f t="shared" si="3"/>
        <v>0</v>
      </c>
      <c r="V8" s="382" t="e">
        <f>AVERAGE(K8:M8)</f>
        <v>#DIV/0!</v>
      </c>
      <c r="W8" s="382" t="e">
        <f>(E8*101)+V8</f>
        <v>#DIV/0!</v>
      </c>
    </row>
    <row r="9" spans="2:25" ht="42" customHeight="1" x14ac:dyDescent="0.2">
      <c r="B9" s="531" t="s">
        <v>23</v>
      </c>
      <c r="C9" s="532"/>
      <c r="D9" s="251" t="s">
        <v>3</v>
      </c>
      <c r="E9" s="82"/>
      <c r="F9" s="85"/>
      <c r="G9" s="252"/>
      <c r="H9" s="85"/>
      <c r="I9" s="85"/>
      <c r="J9" s="93" t="str">
        <f t="shared" si="0"/>
        <v xml:space="preserve"> </v>
      </c>
      <c r="K9" s="121"/>
      <c r="L9" s="119"/>
      <c r="M9" s="119"/>
      <c r="N9" s="413" t="e">
        <f t="shared" si="1"/>
        <v>#DIV/0!</v>
      </c>
      <c r="O9" s="414" t="e">
        <f t="shared" si="2"/>
        <v>#DIV/0!</v>
      </c>
      <c r="P9" s="384">
        <f>$E9*G9/100</f>
        <v>0</v>
      </c>
      <c r="Q9" s="253" t="e">
        <f>$E9*#REF!/100</f>
        <v>#REF!</v>
      </c>
      <c r="R9" s="253" t="e">
        <f>$E9*#REF!/100</f>
        <v>#REF!</v>
      </c>
      <c r="S9" s="253" t="e">
        <f>$E9*#REF!/100</f>
        <v>#REF!</v>
      </c>
      <c r="T9" s="254" t="e">
        <f>$E9*#REF!/100</f>
        <v>#REF!</v>
      </c>
      <c r="U9" s="176">
        <f t="shared" si="3"/>
        <v>0</v>
      </c>
      <c r="V9" s="382" t="e">
        <f>AVERAGE(K9:M9)</f>
        <v>#DIV/0!</v>
      </c>
      <c r="W9" s="382" t="e">
        <f>(E9*101)+V9</f>
        <v>#DIV/0!</v>
      </c>
    </row>
    <row r="10" spans="2:25" ht="42" customHeight="1" x14ac:dyDescent="0.2">
      <c r="B10" s="531" t="s">
        <v>39</v>
      </c>
      <c r="C10" s="532"/>
      <c r="D10" s="251" t="s">
        <v>108</v>
      </c>
      <c r="E10" s="82"/>
      <c r="F10" s="85"/>
      <c r="G10" s="252"/>
      <c r="H10" s="85"/>
      <c r="I10" s="85"/>
      <c r="J10" s="93" t="str">
        <f t="shared" si="0"/>
        <v xml:space="preserve"> </v>
      </c>
      <c r="K10" s="121"/>
      <c r="L10" s="119"/>
      <c r="M10" s="119"/>
      <c r="N10" s="413" t="e">
        <f t="shared" ref="N10:N12" si="4">IF(V10&lt;1.5,"Très bien",IF(V10&lt;2.5,"Bien",IF(V10&lt;3.5,"Passable",IF(V10&lt;4.01,"Faible"))))</f>
        <v>#DIV/0!</v>
      </c>
      <c r="O10" s="414" t="e">
        <f t="shared" ref="O10:O12" si="5">IF(W10&lt;103.4,"Faible",IF(W10&lt;104.4,"Moyennement élevé",IF(W10&lt;105.1,"Élevé",IF(W10&lt;203.4,"Faible",IF(W10&lt;204.4,"Moyennement élevé",IF(W10&lt;205.4,"Élevé",IF(W10&lt;206.1,"Très élevé",IF(W10&lt;304.4,"Faible",IF(W10&lt;305.4,"Moyennement élevé",IF(W10&lt;307.1,"Très élevé"))))))))))</f>
        <v>#DIV/0!</v>
      </c>
      <c r="P10" s="384">
        <f t="shared" ref="P10:P12" si="6">$E10*G10/100</f>
        <v>0</v>
      </c>
      <c r="Q10" s="253" t="e">
        <f>$E10*#REF!/100</f>
        <v>#REF!</v>
      </c>
      <c r="R10" s="253" t="e">
        <f>$E10*#REF!/100</f>
        <v>#REF!</v>
      </c>
      <c r="S10" s="253" t="e">
        <f>$E10*#REF!/100</f>
        <v>#REF!</v>
      </c>
      <c r="T10" s="254" t="e">
        <f>$E10*#REF!/100</f>
        <v>#REF!</v>
      </c>
      <c r="U10" s="176">
        <f t="shared" si="3"/>
        <v>0</v>
      </c>
      <c r="V10" s="382" t="e">
        <f t="shared" ref="V10:V12" si="7">AVERAGE(K10:M10)</f>
        <v>#DIV/0!</v>
      </c>
      <c r="W10" s="382" t="e">
        <f t="shared" ref="W10:W12" si="8">(E10*101)+V10</f>
        <v>#DIV/0!</v>
      </c>
    </row>
    <row r="11" spans="2:25" ht="42" customHeight="1" x14ac:dyDescent="0.2">
      <c r="B11" s="531" t="s">
        <v>86</v>
      </c>
      <c r="C11" s="532"/>
      <c r="D11" s="251" t="s">
        <v>109</v>
      </c>
      <c r="E11" s="82"/>
      <c r="F11" s="85"/>
      <c r="G11" s="252"/>
      <c r="H11" s="85"/>
      <c r="I11" s="85"/>
      <c r="J11" s="93" t="str">
        <f t="shared" si="0"/>
        <v xml:space="preserve"> </v>
      </c>
      <c r="K11" s="121"/>
      <c r="L11" s="119"/>
      <c r="M11" s="119"/>
      <c r="N11" s="413" t="e">
        <f t="shared" si="4"/>
        <v>#DIV/0!</v>
      </c>
      <c r="O11" s="414" t="e">
        <f t="shared" si="5"/>
        <v>#DIV/0!</v>
      </c>
      <c r="P11" s="384">
        <f t="shared" si="6"/>
        <v>0</v>
      </c>
      <c r="Q11" s="253" t="e">
        <f>$E11*#REF!/100</f>
        <v>#REF!</v>
      </c>
      <c r="R11" s="253" t="e">
        <f>$E11*#REF!/100</f>
        <v>#REF!</v>
      </c>
      <c r="S11" s="253" t="e">
        <f>$E11*#REF!/100</f>
        <v>#REF!</v>
      </c>
      <c r="T11" s="254" t="e">
        <f>$E11*#REF!/100</f>
        <v>#REF!</v>
      </c>
      <c r="U11" s="176">
        <f t="shared" si="3"/>
        <v>0</v>
      </c>
      <c r="V11" s="382" t="e">
        <f t="shared" si="7"/>
        <v>#DIV/0!</v>
      </c>
      <c r="W11" s="382" t="e">
        <f t="shared" si="8"/>
        <v>#DIV/0!</v>
      </c>
    </row>
    <row r="12" spans="2:25" ht="42" customHeight="1" thickBot="1" x14ac:dyDescent="0.25">
      <c r="B12" s="533" t="s">
        <v>107</v>
      </c>
      <c r="C12" s="534"/>
      <c r="D12" s="300" t="s">
        <v>110</v>
      </c>
      <c r="E12" s="129"/>
      <c r="F12" s="98"/>
      <c r="G12" s="297"/>
      <c r="H12" s="98"/>
      <c r="I12" s="98"/>
      <c r="J12" s="48" t="str">
        <f t="shared" si="0"/>
        <v xml:space="preserve"> </v>
      </c>
      <c r="K12" s="122"/>
      <c r="L12" s="123"/>
      <c r="M12" s="123"/>
      <c r="N12" s="415" t="e">
        <f t="shared" si="4"/>
        <v>#DIV/0!</v>
      </c>
      <c r="O12" s="416" t="e">
        <f t="shared" si="5"/>
        <v>#DIV/0!</v>
      </c>
      <c r="P12" s="384">
        <f t="shared" si="6"/>
        <v>0</v>
      </c>
      <c r="Q12" s="253" t="e">
        <f>$E12*#REF!/100</f>
        <v>#REF!</v>
      </c>
      <c r="R12" s="253" t="e">
        <f>$E12*#REF!/100</f>
        <v>#REF!</v>
      </c>
      <c r="S12" s="253" t="e">
        <f>$E12*#REF!/100</f>
        <v>#REF!</v>
      </c>
      <c r="T12" s="254" t="e">
        <f>$E12*#REF!/100</f>
        <v>#REF!</v>
      </c>
      <c r="U12" s="176">
        <f t="shared" si="3"/>
        <v>0</v>
      </c>
      <c r="V12" s="382" t="e">
        <f t="shared" si="7"/>
        <v>#DIV/0!</v>
      </c>
      <c r="W12" s="382" t="e">
        <f t="shared" si="8"/>
        <v>#DIV/0!</v>
      </c>
    </row>
    <row r="13" spans="2:25" s="34" customFormat="1" ht="30" customHeight="1" thickBot="1" x14ac:dyDescent="0.25">
      <c r="B13" s="71"/>
      <c r="C13" s="72"/>
      <c r="D13" s="73" t="s">
        <v>366</v>
      </c>
      <c r="E13" s="76">
        <f>IF(SUM(E7:E12)=0,0,(AVERAGE(E7:E12)))</f>
        <v>0</v>
      </c>
      <c r="F13" s="417" t="s">
        <v>367</v>
      </c>
      <c r="G13" s="109">
        <f>IF($E13="",0,(IF($E13&lt;&gt;0,SUM(P7:P12)/SUM(E7:E12),0)))</f>
        <v>0</v>
      </c>
      <c r="H13" s="393"/>
      <c r="I13" s="393"/>
      <c r="J13" s="394"/>
      <c r="K13" s="514"/>
      <c r="L13" s="450"/>
      <c r="M13" s="450"/>
      <c r="N13" s="450"/>
      <c r="O13" s="451"/>
      <c r="P13" s="458"/>
      <c r="Q13" s="459"/>
      <c r="R13" s="459"/>
      <c r="S13" s="459"/>
      <c r="T13" s="459"/>
      <c r="U13" s="459"/>
      <c r="V13" s="459"/>
      <c r="W13" s="460"/>
    </row>
    <row r="14" spans="2:25" s="34" customFormat="1" ht="30" customHeight="1" thickBot="1" x14ac:dyDescent="0.25">
      <c r="B14" s="150">
        <v>2</v>
      </c>
      <c r="C14" s="151" t="s">
        <v>111</v>
      </c>
      <c r="D14" s="151"/>
      <c r="E14" s="59"/>
      <c r="F14" s="390"/>
      <c r="G14" s="390"/>
      <c r="H14" s="390"/>
      <c r="I14" s="390"/>
      <c r="J14" s="391"/>
      <c r="K14" s="458"/>
      <c r="L14" s="459"/>
      <c r="M14" s="459"/>
      <c r="N14" s="459"/>
      <c r="O14" s="460"/>
      <c r="P14" s="458"/>
      <c r="Q14" s="459"/>
      <c r="R14" s="459"/>
      <c r="S14" s="459"/>
      <c r="T14" s="459"/>
      <c r="U14" s="459"/>
      <c r="V14" s="459"/>
      <c r="W14" s="460"/>
    </row>
    <row r="15" spans="2:25" ht="42" customHeight="1" x14ac:dyDescent="0.2">
      <c r="B15" s="434" t="s">
        <v>24</v>
      </c>
      <c r="C15" s="435"/>
      <c r="D15" s="87" t="s">
        <v>112</v>
      </c>
      <c r="E15" s="88"/>
      <c r="F15" s="91"/>
      <c r="G15" s="298"/>
      <c r="H15" s="91"/>
      <c r="I15" s="91"/>
      <c r="J15" s="92" t="str">
        <f>IF(U15&lt;101," ",IF(U15&lt;161,"Enjeux long terme",IF(U15&lt;202,"Non prioritaire",IF(U15&lt;222,"Réagir",IF(U15&lt;262,"Agir",IF(U15&lt;303,"Conforter",IF(U15&lt;343,"Réagir",IF(U15&lt;363,"Agir",IF(U15&lt;404,"Conforter")))))))))</f>
        <v xml:space="preserve"> </v>
      </c>
      <c r="K15" s="112"/>
      <c r="L15" s="113"/>
      <c r="M15" s="113"/>
      <c r="N15" s="411" t="e">
        <f>IF(V15&lt;1.5,"Très bien",IF(V15&lt;2.5,"Bien",IF(V15&lt;3.5,"Passable",IF(V15&lt;4.01,"Faible"))))</f>
        <v>#DIV/0!</v>
      </c>
      <c r="O15" s="412" t="e">
        <f>IF(W15&lt;103.4,"Faible",IF(W15&lt;104.4,"Moyennement élevé",IF(W15&lt;105.1,"Élevé",IF(W15&lt;203.4,"Faible",IF(W15&lt;204.4,"Moyennement élevé",IF(W15&lt;205.4,"Élevé",IF(W15&lt;206.1,"Très élevé",IF(W15&lt;304.4,"Faible",IF(W15&lt;305.4,"Moyennement élevé",IF(W15&lt;307.1,"Très élevé"))))))))))</f>
        <v>#DIV/0!</v>
      </c>
      <c r="P15" s="40">
        <f>$E15*G15/100</f>
        <v>0</v>
      </c>
      <c r="Q15" s="41" t="e">
        <f>$E15*#REF!/100</f>
        <v>#REF!</v>
      </c>
      <c r="R15" s="41" t="e">
        <f>$E15*#REF!/100</f>
        <v>#REF!</v>
      </c>
      <c r="S15" s="41" t="e">
        <f>$E15*#REF!/100</f>
        <v>#REF!</v>
      </c>
      <c r="T15" s="256" t="e">
        <f>$E15*#REF!/100</f>
        <v>#REF!</v>
      </c>
      <c r="U15" s="176">
        <f>IF(G15="",0,((E15*101)+G15))</f>
        <v>0</v>
      </c>
      <c r="V15" s="176" t="e">
        <f>AVERAGE(K15:M15)</f>
        <v>#DIV/0!</v>
      </c>
      <c r="W15" s="176" t="e">
        <f>(E15*101)+V15</f>
        <v>#DIV/0!</v>
      </c>
      <c r="Y15" s="69"/>
    </row>
    <row r="16" spans="2:25" ht="42" customHeight="1" x14ac:dyDescent="0.2">
      <c r="B16" s="531" t="s">
        <v>25</v>
      </c>
      <c r="C16" s="532"/>
      <c r="D16" s="81" t="s">
        <v>113</v>
      </c>
      <c r="E16" s="82"/>
      <c r="F16" s="85"/>
      <c r="G16" s="255"/>
      <c r="H16" s="85"/>
      <c r="I16" s="85"/>
      <c r="J16" s="93" t="str">
        <f>IF(U16&lt;101," ",IF(U16&lt;161,"Enjeux long terme",IF(U16&lt;202,"Non prioritaire",IF(U16&lt;222,"Réagir",IF(U16&lt;262,"Agir",IF(U16&lt;303,"Conforter",IF(U16&lt;343,"Réagir",IF(U16&lt;363,"Agir",IF(U16&lt;404,"Conforter")))))))))</f>
        <v xml:space="preserve"> </v>
      </c>
      <c r="K16" s="121"/>
      <c r="L16" s="119"/>
      <c r="M16" s="119"/>
      <c r="N16" s="413" t="e">
        <f>IF(V16&lt;1.5,"Très bien",IF(V16&lt;2.5,"Bien",IF(V16&lt;3.5,"Passable",IF(V16&lt;4.01,"Faible"))))</f>
        <v>#DIV/0!</v>
      </c>
      <c r="O16" s="414" t="e">
        <f>IF(W16&lt;103.4,"Faible",IF(W16&lt;104.4,"Moyennement élevé",IF(W16&lt;105.1,"Élevé",IF(W16&lt;203.4,"Faible",IF(W16&lt;204.4,"Moyennement élevé",IF(W16&lt;205.4,"Élevé",IF(W16&lt;206.1,"Très élevé",IF(W16&lt;304.4,"Faible",IF(W16&lt;305.4,"Moyennement élevé",IF(W16&lt;307.1,"Très élevé"))))))))))</f>
        <v>#DIV/0!</v>
      </c>
      <c r="P16" s="385">
        <f>$E16*G16/100</f>
        <v>0</v>
      </c>
      <c r="Q16" s="44" t="e">
        <f>$E16*#REF!/100</f>
        <v>#REF!</v>
      </c>
      <c r="R16" s="44" t="e">
        <f>$E16*#REF!/100</f>
        <v>#REF!</v>
      </c>
      <c r="S16" s="44" t="e">
        <f>$E16*#REF!/100</f>
        <v>#REF!</v>
      </c>
      <c r="T16" s="257" t="e">
        <f>$E16*#REF!/100</f>
        <v>#REF!</v>
      </c>
      <c r="U16" s="176">
        <f>IF(G16="",0,((E16*101)+G16))</f>
        <v>0</v>
      </c>
      <c r="V16" s="382" t="e">
        <f>AVERAGE(K16:M16)</f>
        <v>#DIV/0!</v>
      </c>
      <c r="W16" s="382" t="e">
        <f>(E16*101)+V16</f>
        <v>#DIV/0!</v>
      </c>
    </row>
    <row r="17" spans="2:23" ht="42" customHeight="1" x14ac:dyDescent="0.2">
      <c r="B17" s="531" t="s">
        <v>26</v>
      </c>
      <c r="C17" s="532"/>
      <c r="D17" s="81" t="s">
        <v>114</v>
      </c>
      <c r="E17" s="82"/>
      <c r="F17" s="85"/>
      <c r="G17" s="255"/>
      <c r="H17" s="85"/>
      <c r="I17" s="85"/>
      <c r="J17" s="93" t="str">
        <f>IF(U17&lt;101," ",IF(U17&lt;161,"Enjeux long terme",IF(U17&lt;202,"Non prioritaire",IF(U17&lt;222,"Réagir",IF(U17&lt;262,"Agir",IF(U17&lt;303,"Conforter",IF(U17&lt;343,"Réagir",IF(U17&lt;363,"Agir",IF(U17&lt;404,"Conforter")))))))))</f>
        <v xml:space="preserve"> </v>
      </c>
      <c r="K17" s="121"/>
      <c r="L17" s="119"/>
      <c r="M17" s="119"/>
      <c r="N17" s="413" t="e">
        <f>IF(V17&lt;1.5,"Très bien",IF(V17&lt;2.5,"Bien",IF(V17&lt;3.5,"Passable",IF(V17&lt;4.01,"Faible"))))</f>
        <v>#DIV/0!</v>
      </c>
      <c r="O17" s="414" t="e">
        <f>IF(W17&lt;103.4,"Faible",IF(W17&lt;104.4,"Moyennement élevé",IF(W17&lt;105.1,"Élevé",IF(W17&lt;203.4,"Faible",IF(W17&lt;204.4,"Moyennement élevé",IF(W17&lt;205.4,"Élevé",IF(W17&lt;206.1,"Très élevé",IF(W17&lt;304.4,"Faible",IF(W17&lt;305.4,"Moyennement élevé",IF(W17&lt;307.1,"Très élevé"))))))))))</f>
        <v>#DIV/0!</v>
      </c>
      <c r="P17" s="385">
        <f>$E17*G17/100</f>
        <v>0</v>
      </c>
      <c r="Q17" s="44" t="e">
        <f>$E17*#REF!/100</f>
        <v>#REF!</v>
      </c>
      <c r="R17" s="44" t="e">
        <f>$E17*#REF!/100</f>
        <v>#REF!</v>
      </c>
      <c r="S17" s="44" t="e">
        <f>$E17*#REF!/100</f>
        <v>#REF!</v>
      </c>
      <c r="T17" s="257" t="e">
        <f>$E17*#REF!/100</f>
        <v>#REF!</v>
      </c>
      <c r="U17" s="176">
        <f>IF(G17="",0,((E17*101)+G17))</f>
        <v>0</v>
      </c>
      <c r="V17" s="382" t="e">
        <f>AVERAGE(K17:M17)</f>
        <v>#DIV/0!</v>
      </c>
      <c r="W17" s="382" t="e">
        <f>(E17*101)+V17</f>
        <v>#DIV/0!</v>
      </c>
    </row>
    <row r="18" spans="2:23" ht="42" customHeight="1" thickBot="1" x14ac:dyDescent="0.25">
      <c r="B18" s="533" t="s">
        <v>27</v>
      </c>
      <c r="C18" s="534"/>
      <c r="D18" s="128" t="s">
        <v>115</v>
      </c>
      <c r="E18" s="129"/>
      <c r="F18" s="98"/>
      <c r="G18" s="299"/>
      <c r="H18" s="98"/>
      <c r="I18" s="98"/>
      <c r="J18" s="48" t="str">
        <f>IF(U18&lt;101," ",IF(U18&lt;161,"Enjeux long terme",IF(U18&lt;202,"Non prioritaire",IF(U18&lt;222,"Réagir",IF(U18&lt;262,"Agir",IF(U18&lt;303,"Conforter",IF(U18&lt;343,"Réagir",IF(U18&lt;363,"Agir",IF(U18&lt;404,"Conforter")))))))))</f>
        <v xml:space="preserve"> </v>
      </c>
      <c r="K18" s="122"/>
      <c r="L18" s="123"/>
      <c r="M18" s="123"/>
      <c r="N18" s="415" t="e">
        <f>IF(V18&lt;1.5,"Très bien",IF(V18&lt;2.5,"Bien",IF(V18&lt;3.5,"Passable",IF(V18&lt;4.01,"Faible"))))</f>
        <v>#DIV/0!</v>
      </c>
      <c r="O18" s="416" t="e">
        <f>IF(W18&lt;103.4,"Faible",IF(W18&lt;104.4,"Moyennement élevé",IF(W18&lt;105.1,"Élevé",IF(W18&lt;203.4,"Faible",IF(W18&lt;204.4,"Moyennement élevé",IF(W18&lt;205.4,"Élevé",IF(W18&lt;206.1,"Très élevé",IF(W18&lt;304.4,"Faible",IF(W18&lt;305.4,"Moyennement élevé",IF(W18&lt;307.1,"Très élevé"))))))))))</f>
        <v>#DIV/0!</v>
      </c>
      <c r="P18" s="385">
        <f>$E18*G18/100</f>
        <v>0</v>
      </c>
      <c r="Q18" s="44" t="e">
        <f>$E18*#REF!/100</f>
        <v>#REF!</v>
      </c>
      <c r="R18" s="44" t="e">
        <f>$E18*#REF!/100</f>
        <v>#REF!</v>
      </c>
      <c r="S18" s="44" t="e">
        <f>$E18*#REF!/100</f>
        <v>#REF!</v>
      </c>
      <c r="T18" s="257" t="e">
        <f>$E18*#REF!/100</f>
        <v>#REF!</v>
      </c>
      <c r="U18" s="176">
        <f>IF(G18="",0,((E18*101)+G18))</f>
        <v>0</v>
      </c>
      <c r="V18" s="382" t="e">
        <f>AVERAGE(K18:M18)</f>
        <v>#DIV/0!</v>
      </c>
      <c r="W18" s="382" t="e">
        <f>(E18*101)+V18</f>
        <v>#DIV/0!</v>
      </c>
    </row>
    <row r="19" spans="2:23" s="34" customFormat="1" ht="30" customHeight="1" thickBot="1" x14ac:dyDescent="0.25">
      <c r="B19" s="71"/>
      <c r="C19" s="72"/>
      <c r="D19" s="73" t="s">
        <v>368</v>
      </c>
      <c r="E19" s="76">
        <f>IF(SUM(E15:E18)=0,0,(AVERAGE(E15:E18)))</f>
        <v>0</v>
      </c>
      <c r="F19" s="417" t="s">
        <v>369</v>
      </c>
      <c r="G19" s="109">
        <f>IF($E19="",0,(IF($E19&lt;&gt;0,SUM(P15:P18)/SUM(E15:E18),0)))</f>
        <v>0</v>
      </c>
      <c r="H19" s="393"/>
      <c r="I19" s="393"/>
      <c r="J19" s="394"/>
      <c r="K19" s="514"/>
      <c r="L19" s="450"/>
      <c r="M19" s="450"/>
      <c r="N19" s="450"/>
      <c r="O19" s="451"/>
      <c r="P19" s="458"/>
      <c r="Q19" s="459"/>
      <c r="R19" s="459"/>
      <c r="S19" s="459"/>
      <c r="T19" s="459"/>
      <c r="U19" s="459"/>
      <c r="V19" s="459"/>
      <c r="W19" s="460"/>
    </row>
    <row r="20" spans="2:23" s="34" customFormat="1" ht="30" customHeight="1" thickBot="1" x14ac:dyDescent="0.25">
      <c r="B20" s="150">
        <v>3</v>
      </c>
      <c r="C20" s="151" t="s">
        <v>116</v>
      </c>
      <c r="D20" s="151"/>
      <c r="E20" s="59"/>
      <c r="F20" s="390"/>
      <c r="G20" s="390"/>
      <c r="H20" s="390"/>
      <c r="I20" s="390"/>
      <c r="J20" s="391"/>
      <c r="K20" s="458"/>
      <c r="L20" s="459"/>
      <c r="M20" s="459"/>
      <c r="N20" s="459"/>
      <c r="O20" s="460"/>
      <c r="P20" s="458"/>
      <c r="Q20" s="459"/>
      <c r="R20" s="459"/>
      <c r="S20" s="459"/>
      <c r="T20" s="459"/>
      <c r="U20" s="459"/>
      <c r="V20" s="459"/>
      <c r="W20" s="460"/>
    </row>
    <row r="21" spans="2:23" ht="42" customHeight="1" x14ac:dyDescent="0.2">
      <c r="B21" s="434" t="s">
        <v>29</v>
      </c>
      <c r="C21" s="435"/>
      <c r="D21" s="87" t="s">
        <v>28</v>
      </c>
      <c r="E21" s="88"/>
      <c r="F21" s="91"/>
      <c r="G21" s="298"/>
      <c r="H21" s="91"/>
      <c r="I21" s="91"/>
      <c r="J21" s="92" t="str">
        <f>IF(U21&lt;101," ",IF(U21&lt;161,"Enjeux long terme",IF(U21&lt;202,"Non prioritaire",IF(U21&lt;222,"Réagir",IF(U21&lt;262,"Agir",IF(U21&lt;303,"Conforter",IF(U21&lt;343,"Réagir",IF(U21&lt;363,"Agir",IF(U21&lt;404,"Conforter")))))))))</f>
        <v xml:space="preserve"> </v>
      </c>
      <c r="K21" s="112"/>
      <c r="L21" s="113"/>
      <c r="M21" s="113"/>
      <c r="N21" s="411" t="e">
        <f>IF(V21&lt;1.5,"Très bien",IF(V21&lt;2.5,"Bien",IF(V21&lt;3.5,"Passable",IF(V21&lt;4.01,"Faible"))))</f>
        <v>#DIV/0!</v>
      </c>
      <c r="O21" s="412" t="e">
        <f>IF(W21&lt;103.4,"Faible",IF(W21&lt;104.4,"Moyennement élevé",IF(W21&lt;105.1,"Élevé",IF(W21&lt;203.4,"Faible",IF(W21&lt;204.4,"Moyennement élevé",IF(W21&lt;205.4,"Élevé",IF(W21&lt;206.1,"Très élevé",IF(W21&lt;304.4,"Faible",IF(W21&lt;305.4,"Moyennement élevé",IF(W21&lt;307.1,"Très élevé"))))))))))</f>
        <v>#DIV/0!</v>
      </c>
      <c r="P21" s="40">
        <f>$E21*G21/100</f>
        <v>0</v>
      </c>
      <c r="Q21" s="41" t="e">
        <f>$E21*#REF!/100</f>
        <v>#REF!</v>
      </c>
      <c r="R21" s="41" t="e">
        <f>$E21*#REF!/100</f>
        <v>#REF!</v>
      </c>
      <c r="S21" s="41" t="e">
        <f>$E21*#REF!/100</f>
        <v>#REF!</v>
      </c>
      <c r="T21" s="256" t="e">
        <f>$E21*#REF!/100</f>
        <v>#REF!</v>
      </c>
      <c r="U21" s="176">
        <f>IF(G21="",0,((E21*101)+G21))</f>
        <v>0</v>
      </c>
      <c r="V21" s="176" t="e">
        <f>AVERAGE(K21:M21)</f>
        <v>#DIV/0!</v>
      </c>
      <c r="W21" s="176" t="e">
        <f>(E21*101)+V21</f>
        <v>#DIV/0!</v>
      </c>
    </row>
    <row r="22" spans="2:23" ht="42" customHeight="1" x14ac:dyDescent="0.2">
      <c r="B22" s="531" t="s">
        <v>30</v>
      </c>
      <c r="C22" s="532"/>
      <c r="D22" s="81" t="s">
        <v>117</v>
      </c>
      <c r="E22" s="82"/>
      <c r="F22" s="85"/>
      <c r="G22" s="255"/>
      <c r="H22" s="85"/>
      <c r="I22" s="85"/>
      <c r="J22" s="93" t="str">
        <f>IF(U22&lt;101," ",IF(U22&lt;161,"Enjeux long terme",IF(U22&lt;202,"Non prioritaire",IF(U22&lt;222,"Réagir",IF(U22&lt;262,"Agir",IF(U22&lt;303,"Conforter",IF(U22&lt;343,"Réagir",IF(U22&lt;363,"Agir",IF(U22&lt;404,"Conforter")))))))))</f>
        <v xml:space="preserve"> </v>
      </c>
      <c r="K22" s="121"/>
      <c r="L22" s="119"/>
      <c r="M22" s="119"/>
      <c r="N22" s="413" t="e">
        <f>IF(V22&lt;1.5,"Très bien",IF(V22&lt;2.5,"Bien",IF(V22&lt;3.5,"Passable",IF(V22&lt;4.01,"Faible"))))</f>
        <v>#DIV/0!</v>
      </c>
      <c r="O22" s="414" t="e">
        <f>IF(W22&lt;103.4,"Faible",IF(W22&lt;104.4,"Moyennement élevé",IF(W22&lt;105.1,"Élevé",IF(W22&lt;203.4,"Faible",IF(W22&lt;204.4,"Moyennement élevé",IF(W22&lt;205.4,"Élevé",IF(W22&lt;206.1,"Très élevé",IF(W22&lt;304.4,"Faible",IF(W22&lt;305.4,"Moyennement élevé",IF(W22&lt;307.1,"Très élevé"))))))))))</f>
        <v>#DIV/0!</v>
      </c>
      <c r="P22" s="384">
        <f>$E22*G22/100</f>
        <v>0</v>
      </c>
      <c r="Q22" s="54" t="e">
        <f>$E22*#REF!/100</f>
        <v>#REF!</v>
      </c>
      <c r="R22" s="54" t="e">
        <f>$E22*#REF!/100</f>
        <v>#REF!</v>
      </c>
      <c r="S22" s="54" t="e">
        <f>$E22*#REF!/100</f>
        <v>#REF!</v>
      </c>
      <c r="T22" s="258" t="e">
        <f>$E22*#REF!/100</f>
        <v>#REF!</v>
      </c>
      <c r="U22" s="176">
        <f>IF(G22="",0,((E22*101)+G22))</f>
        <v>0</v>
      </c>
      <c r="V22" s="382" t="e">
        <f>AVERAGE(K22:M22)</f>
        <v>#DIV/0!</v>
      </c>
      <c r="W22" s="382" t="e">
        <f>(E22*101)+V22</f>
        <v>#DIV/0!</v>
      </c>
    </row>
    <row r="23" spans="2:23" ht="42" customHeight="1" x14ac:dyDescent="0.2">
      <c r="B23" s="531" t="s">
        <v>31</v>
      </c>
      <c r="C23" s="532"/>
      <c r="D23" s="81" t="s">
        <v>118</v>
      </c>
      <c r="E23" s="82"/>
      <c r="F23" s="85"/>
      <c r="G23" s="255"/>
      <c r="H23" s="85"/>
      <c r="I23" s="85"/>
      <c r="J23" s="93" t="str">
        <f>IF(U23&lt;101," ",IF(U23&lt;161,"Enjeux long terme",IF(U23&lt;202,"Non prioritaire",IF(U23&lt;222,"Réagir",IF(U23&lt;262,"Agir",IF(U23&lt;303,"Conforter",IF(U23&lt;343,"Réagir",IF(U23&lt;363,"Agir",IF(U23&lt;404,"Conforter")))))))))</f>
        <v xml:space="preserve"> </v>
      </c>
      <c r="K23" s="121"/>
      <c r="L23" s="119"/>
      <c r="M23" s="119"/>
      <c r="N23" s="413" t="e">
        <f>IF(V23&lt;1.5,"Très bien",IF(V23&lt;2.5,"Bien",IF(V23&lt;3.5,"Passable",IF(V23&lt;4.01,"Faible"))))</f>
        <v>#DIV/0!</v>
      </c>
      <c r="O23" s="414" t="e">
        <f>IF(W23&lt;103.4,"Faible",IF(W23&lt;104.4,"Moyennement élevé",IF(W23&lt;105.1,"Élevé",IF(W23&lt;203.4,"Faible",IF(W23&lt;204.4,"Moyennement élevé",IF(W23&lt;205.4,"Élevé",IF(W23&lt;206.1,"Très élevé",IF(W23&lt;304.4,"Faible",IF(W23&lt;305.4,"Moyennement élevé",IF(W23&lt;307.1,"Très élevé"))))))))))</f>
        <v>#DIV/0!</v>
      </c>
      <c r="P23" s="384">
        <f>$E23*G23/100</f>
        <v>0</v>
      </c>
      <c r="Q23" s="54" t="e">
        <f>$E23*#REF!/100</f>
        <v>#REF!</v>
      </c>
      <c r="R23" s="54" t="e">
        <f>$E23*#REF!/100</f>
        <v>#REF!</v>
      </c>
      <c r="S23" s="54" t="e">
        <f>$E23*#REF!/100</f>
        <v>#REF!</v>
      </c>
      <c r="T23" s="258" t="e">
        <f>$E23*#REF!/100</f>
        <v>#REF!</v>
      </c>
      <c r="U23" s="176">
        <f>IF(G23="",0,((E23*101)+G23))</f>
        <v>0</v>
      </c>
      <c r="V23" s="382" t="e">
        <f>AVERAGE(K23:M23)</f>
        <v>#DIV/0!</v>
      </c>
      <c r="W23" s="382" t="e">
        <f>(E23*101)+V23</f>
        <v>#DIV/0!</v>
      </c>
    </row>
    <row r="24" spans="2:23" ht="42" customHeight="1" thickBot="1" x14ac:dyDescent="0.25">
      <c r="B24" s="533" t="s">
        <v>41</v>
      </c>
      <c r="C24" s="534"/>
      <c r="D24" s="128" t="s">
        <v>119</v>
      </c>
      <c r="E24" s="129"/>
      <c r="F24" s="98"/>
      <c r="G24" s="299"/>
      <c r="H24" s="327"/>
      <c r="I24" s="327"/>
      <c r="J24" s="328" t="str">
        <f>IF(U24&lt;101," ",IF(U24&lt;161,"Enjeux long terme",IF(U24&lt;202,"Non prioritaire",IF(U24&lt;222,"Réagir",IF(U24&lt;262,"Agir",IF(U24&lt;303,"Conforter",IF(U24&lt;343,"Réagir",IF(U24&lt;363,"Agir",IF(U24&lt;404,"Conforter")))))))))</f>
        <v xml:space="preserve"> </v>
      </c>
      <c r="K24" s="122"/>
      <c r="L24" s="123"/>
      <c r="M24" s="123"/>
      <c r="N24" s="415" t="e">
        <f>IF(V24&lt;1.5,"Très bien",IF(V24&lt;2.5,"Bien",IF(V24&lt;3.5,"Passable",IF(V24&lt;4.01,"Faible"))))</f>
        <v>#DIV/0!</v>
      </c>
      <c r="O24" s="416" t="e">
        <f>IF(W24&lt;103.4,"Faible",IF(W24&lt;104.4,"Moyennement élevé",IF(W24&lt;105.1,"Élevé",IF(W24&lt;203.4,"Faible",IF(W24&lt;204.4,"Moyennement élevé",IF(W24&lt;205.4,"Élevé",IF(W24&lt;206.1,"Très élevé",IF(W24&lt;304.4,"Faible",IF(W24&lt;305.4,"Moyennement élevé",IF(W24&lt;307.1,"Très élevé"))))))))))</f>
        <v>#DIV/0!</v>
      </c>
      <c r="P24" s="384">
        <f>$E24*G24/100</f>
        <v>0</v>
      </c>
      <c r="Q24" s="54" t="e">
        <f>$E24*#REF!/100</f>
        <v>#REF!</v>
      </c>
      <c r="R24" s="54" t="e">
        <f>$E24*#REF!/100</f>
        <v>#REF!</v>
      </c>
      <c r="S24" s="54" t="e">
        <f>$E24*#REF!/100</f>
        <v>#REF!</v>
      </c>
      <c r="T24" s="258" t="e">
        <f>$E24*#REF!/100</f>
        <v>#REF!</v>
      </c>
      <c r="U24" s="176">
        <f>IF(G24="",0,((E24*101)+G24))</f>
        <v>0</v>
      </c>
      <c r="V24" s="382" t="e">
        <f>AVERAGE(K24:M24)</f>
        <v>#DIV/0!</v>
      </c>
      <c r="W24" s="382" t="e">
        <f>(E24*101)+V24</f>
        <v>#DIV/0!</v>
      </c>
    </row>
    <row r="25" spans="2:23" s="34" customFormat="1" ht="30" customHeight="1" thickBot="1" x14ac:dyDescent="0.25">
      <c r="B25" s="71"/>
      <c r="C25" s="72"/>
      <c r="D25" s="73" t="s">
        <v>370</v>
      </c>
      <c r="E25" s="76">
        <f>IF(SUM(E21:E24)=0,0,(AVERAGE(E21:E24)))</f>
        <v>0</v>
      </c>
      <c r="F25" s="417" t="s">
        <v>371</v>
      </c>
      <c r="G25" s="109">
        <f>IF($E25="",0,(IF($E25&lt;&gt;0,SUM(P21:P24)/SUM(E21:E24),0)))</f>
        <v>0</v>
      </c>
      <c r="H25" s="404"/>
      <c r="I25" s="405"/>
      <c r="J25" s="406"/>
      <c r="K25" s="514"/>
      <c r="L25" s="450"/>
      <c r="M25" s="450"/>
      <c r="N25" s="450"/>
      <c r="O25" s="451"/>
      <c r="P25" s="458"/>
      <c r="Q25" s="459"/>
      <c r="R25" s="459"/>
      <c r="S25" s="459"/>
      <c r="T25" s="459"/>
      <c r="U25" s="459"/>
      <c r="V25" s="459"/>
      <c r="W25" s="460"/>
    </row>
    <row r="26" spans="2:23" s="34" customFormat="1" ht="30" customHeight="1" thickBot="1" x14ac:dyDescent="0.25">
      <c r="B26" s="150">
        <v>4</v>
      </c>
      <c r="C26" s="151" t="s">
        <v>120</v>
      </c>
      <c r="D26" s="151"/>
      <c r="E26" s="59"/>
      <c r="F26" s="390"/>
      <c r="G26" s="390"/>
      <c r="H26" s="390"/>
      <c r="I26" s="390"/>
      <c r="J26" s="391"/>
      <c r="K26" s="458"/>
      <c r="L26" s="459"/>
      <c r="M26" s="459"/>
      <c r="N26" s="459"/>
      <c r="O26" s="460"/>
      <c r="P26" s="458"/>
      <c r="Q26" s="459"/>
      <c r="R26" s="459"/>
      <c r="S26" s="459"/>
      <c r="T26" s="459"/>
      <c r="U26" s="459"/>
      <c r="V26" s="459"/>
      <c r="W26" s="460"/>
    </row>
    <row r="27" spans="2:23" ht="42" customHeight="1" x14ac:dyDescent="0.2">
      <c r="B27" s="434" t="s">
        <v>32</v>
      </c>
      <c r="C27" s="435"/>
      <c r="D27" s="87" t="s">
        <v>121</v>
      </c>
      <c r="E27" s="88"/>
      <c r="F27" s="91"/>
      <c r="G27" s="298"/>
      <c r="H27" s="91"/>
      <c r="I27" s="91"/>
      <c r="J27" s="92" t="str">
        <f>IF(U27&lt;101," ",IF(U27&lt;161,"Enjeux long terme",IF(U27&lt;202,"Non prioritaire",IF(U27&lt;222,"Réagir",IF(U27&lt;262,"Agir",IF(U27&lt;303,"Conforter",IF(U27&lt;343,"Réagir",IF(U27&lt;363,"Agir",IF(U27&lt;404,"Conforter")))))))))</f>
        <v xml:space="preserve"> </v>
      </c>
      <c r="K27" s="112"/>
      <c r="L27" s="113"/>
      <c r="M27" s="113"/>
      <c r="N27" s="411" t="e">
        <f>IF(V27&lt;1.5,"Très bien",IF(V27&lt;2.5,"Bien",IF(V27&lt;3.5,"Passable",IF(V27&lt;4.01,"Faible"))))</f>
        <v>#DIV/0!</v>
      </c>
      <c r="O27" s="412" t="e">
        <f>IF(W27&lt;103.4,"Faible",IF(W27&lt;104.4,"Moyennement élevé",IF(W27&lt;105.1,"Élevé",IF(W27&lt;203.4,"Faible",IF(W27&lt;204.4,"Moyennement élevé",IF(W27&lt;205.4,"Élevé",IF(W27&lt;206.1,"Très élevé",IF(W27&lt;304.4,"Faible",IF(W27&lt;305.4,"Moyennement élevé",IF(W27&lt;307.1,"Très élevé"))))))))))</f>
        <v>#DIV/0!</v>
      </c>
      <c r="P27" s="40">
        <f>$E27*G27/100</f>
        <v>0</v>
      </c>
      <c r="Q27" s="41" t="e">
        <f>$E27*#REF!/100</f>
        <v>#REF!</v>
      </c>
      <c r="R27" s="41" t="e">
        <f>$E27*#REF!/100</f>
        <v>#REF!</v>
      </c>
      <c r="S27" s="41" t="e">
        <f>$E27*#REF!/100</f>
        <v>#REF!</v>
      </c>
      <c r="T27" s="256" t="e">
        <f>$E27*#REF!/100</f>
        <v>#REF!</v>
      </c>
      <c r="U27" s="176">
        <f>IF(G27="",0,((E27*101)+G27))</f>
        <v>0</v>
      </c>
      <c r="V27" s="176" t="e">
        <f>AVERAGE(K27:M27)</f>
        <v>#DIV/0!</v>
      </c>
      <c r="W27" s="176" t="e">
        <f>(E27*101)+V27</f>
        <v>#DIV/0!</v>
      </c>
    </row>
    <row r="28" spans="2:23" ht="42" customHeight="1" x14ac:dyDescent="0.2">
      <c r="B28" s="531" t="s">
        <v>33</v>
      </c>
      <c r="C28" s="532"/>
      <c r="D28" s="81" t="s">
        <v>122</v>
      </c>
      <c r="E28" s="82"/>
      <c r="F28" s="85"/>
      <c r="G28" s="255"/>
      <c r="H28" s="85"/>
      <c r="I28" s="85"/>
      <c r="J28" s="93" t="str">
        <f>IF(U28&lt;101," ",IF(U28&lt;161,"Enjeux long terme",IF(U28&lt;202,"Non prioritaire",IF(U28&lt;222,"Réagir",IF(U28&lt;262,"Agir",IF(U28&lt;303,"Conforter",IF(U28&lt;343,"Réagir",IF(U28&lt;363,"Agir",IF(U28&lt;404,"Conforter")))))))))</f>
        <v xml:space="preserve"> </v>
      </c>
      <c r="K28" s="121"/>
      <c r="L28" s="119"/>
      <c r="M28" s="119"/>
      <c r="N28" s="413" t="e">
        <f>IF(V28&lt;1.5,"Très bien",IF(V28&lt;2.5,"Bien",IF(V28&lt;3.5,"Passable",IF(V28&lt;4.01,"Faible"))))</f>
        <v>#DIV/0!</v>
      </c>
      <c r="O28" s="414" t="e">
        <f>IF(W28&lt;103.4,"Faible",IF(W28&lt;104.4,"Moyennement élevé",IF(W28&lt;105.1,"Élevé",IF(W28&lt;203.4,"Faible",IF(W28&lt;204.4,"Moyennement élevé",IF(W28&lt;205.4,"Élevé",IF(W28&lt;206.1,"Très élevé",IF(W28&lt;304.4,"Faible",IF(W28&lt;305.4,"Moyennement élevé",IF(W28&lt;307.1,"Très élevé"))))))))))</f>
        <v>#DIV/0!</v>
      </c>
      <c r="P28" s="384">
        <f>$E28*G28/100</f>
        <v>0</v>
      </c>
      <c r="Q28" s="54" t="e">
        <f>$E28*#REF!/100</f>
        <v>#REF!</v>
      </c>
      <c r="R28" s="54" t="e">
        <f>$E28*#REF!/100</f>
        <v>#REF!</v>
      </c>
      <c r="S28" s="54" t="e">
        <f>$E28*#REF!/100</f>
        <v>#REF!</v>
      </c>
      <c r="T28" s="258" t="e">
        <f>$E28*#REF!/100</f>
        <v>#REF!</v>
      </c>
      <c r="U28" s="176">
        <f>IF(G28="",0,((E28*101)+G28))</f>
        <v>0</v>
      </c>
      <c r="V28" s="382" t="e">
        <f>AVERAGE(K28:M28)</f>
        <v>#DIV/0!</v>
      </c>
      <c r="W28" s="382" t="e">
        <f>(E28*101)+V28</f>
        <v>#DIV/0!</v>
      </c>
    </row>
    <row r="29" spans="2:23" ht="42" customHeight="1" thickBot="1" x14ac:dyDescent="0.25">
      <c r="B29" s="533" t="s">
        <v>34</v>
      </c>
      <c r="C29" s="534"/>
      <c r="D29" s="128" t="s">
        <v>376</v>
      </c>
      <c r="E29" s="129"/>
      <c r="F29" s="98"/>
      <c r="G29" s="299"/>
      <c r="H29" s="98"/>
      <c r="I29" s="98"/>
      <c r="J29" s="48" t="str">
        <f>IF(U29&lt;101," ",IF(U29&lt;161,"Enjeux long terme",IF(U29&lt;202,"Non prioritaire",IF(U29&lt;222,"Réagir",IF(U29&lt;262,"Agir",IF(U29&lt;303,"Conforter",IF(U29&lt;343,"Réagir",IF(U29&lt;363,"Agir",IF(U29&lt;404,"Conforter")))))))))</f>
        <v xml:space="preserve"> </v>
      </c>
      <c r="K29" s="122"/>
      <c r="L29" s="123"/>
      <c r="M29" s="123"/>
      <c r="N29" s="415" t="e">
        <f>IF(V29&lt;1.5,"Très bien",IF(V29&lt;2.5,"Bien",IF(V29&lt;3.5,"Passable",IF(V29&lt;4.01,"Faible"))))</f>
        <v>#DIV/0!</v>
      </c>
      <c r="O29" s="416" t="e">
        <f>IF(W29&lt;103.4,"Faible",IF(W29&lt;104.4,"Moyennement élevé",IF(W29&lt;105.1,"Élevé",IF(W29&lt;203.4,"Faible",IF(W29&lt;204.4,"Moyennement élevé",IF(W29&lt;205.4,"Élevé",IF(W29&lt;206.1,"Très élevé",IF(W29&lt;304.4,"Faible",IF(W29&lt;305.4,"Moyennement élevé",IF(W29&lt;307.1,"Très élevé"))))))))))</f>
        <v>#DIV/0!</v>
      </c>
      <c r="P29" s="384">
        <f>$E29*G29/100</f>
        <v>0</v>
      </c>
      <c r="Q29" s="54" t="e">
        <f>$E29*#REF!/100</f>
        <v>#REF!</v>
      </c>
      <c r="R29" s="54" t="e">
        <f>$E29*#REF!/100</f>
        <v>#REF!</v>
      </c>
      <c r="S29" s="54" t="e">
        <f>$E29*#REF!/100</f>
        <v>#REF!</v>
      </c>
      <c r="T29" s="258" t="e">
        <f>$E29*#REF!/100</f>
        <v>#REF!</v>
      </c>
      <c r="U29" s="176">
        <f>IF(G29="",0,((E29*101)+G29))</f>
        <v>0</v>
      </c>
      <c r="V29" s="382" t="e">
        <f>AVERAGE(K29:M29)</f>
        <v>#DIV/0!</v>
      </c>
      <c r="W29" s="382" t="e">
        <f>(E29*101)+V29</f>
        <v>#DIV/0!</v>
      </c>
    </row>
    <row r="30" spans="2:23" s="34" customFormat="1" ht="30" customHeight="1" thickBot="1" x14ac:dyDescent="0.25">
      <c r="B30" s="71"/>
      <c r="C30" s="72"/>
      <c r="D30" s="73" t="s">
        <v>372</v>
      </c>
      <c r="E30" s="76">
        <f>IF(SUM(E27:E29)=0,0,(AVERAGE(E27:E29)))</f>
        <v>0</v>
      </c>
      <c r="F30" s="417" t="s">
        <v>373</v>
      </c>
      <c r="G30" s="109">
        <f>IF($E30="",0,(IF($E30&lt;&gt;0,SUM(P27:P29)/SUM(E27:E29),0)))</f>
        <v>0</v>
      </c>
      <c r="H30" s="393"/>
      <c r="I30" s="393"/>
      <c r="J30" s="394"/>
      <c r="K30" s="514"/>
      <c r="L30" s="450"/>
      <c r="M30" s="450"/>
      <c r="N30" s="450"/>
      <c r="O30" s="451"/>
      <c r="P30" s="422"/>
      <c r="Q30" s="423"/>
      <c r="R30" s="423"/>
      <c r="S30" s="423"/>
      <c r="T30" s="423"/>
      <c r="U30" s="423"/>
      <c r="V30" s="423"/>
      <c r="W30" s="424"/>
    </row>
    <row r="31" spans="2:23" s="34" customFormat="1" ht="30" customHeight="1" thickBot="1" x14ac:dyDescent="0.25">
      <c r="B31" s="150">
        <v>5</v>
      </c>
      <c r="C31" s="151" t="s">
        <v>123</v>
      </c>
      <c r="D31" s="151"/>
      <c r="E31" s="59"/>
      <c r="F31" s="390"/>
      <c r="G31" s="390"/>
      <c r="H31" s="390"/>
      <c r="I31" s="390"/>
      <c r="J31" s="391"/>
      <c r="K31" s="458"/>
      <c r="L31" s="459"/>
      <c r="M31" s="459"/>
      <c r="N31" s="459"/>
      <c r="O31" s="460"/>
      <c r="P31" s="458"/>
      <c r="Q31" s="459"/>
      <c r="R31" s="459"/>
      <c r="S31" s="459"/>
      <c r="T31" s="459"/>
      <c r="U31" s="459"/>
      <c r="V31" s="459"/>
      <c r="W31" s="460"/>
    </row>
    <row r="32" spans="2:23" ht="42" customHeight="1" x14ac:dyDescent="0.2">
      <c r="B32" s="434" t="s">
        <v>35</v>
      </c>
      <c r="C32" s="435"/>
      <c r="D32" s="87" t="s">
        <v>124</v>
      </c>
      <c r="E32" s="88"/>
      <c r="F32" s="91"/>
      <c r="G32" s="298"/>
      <c r="H32" s="91"/>
      <c r="I32" s="91"/>
      <c r="J32" s="92" t="str">
        <f>IF(U32&lt;101," ",IF(U32&lt;161,"Enjeux long terme",IF(U32&lt;202,"Non prioritaire",IF(U32&lt;222,"Réagir",IF(U32&lt;262,"Agir",IF(U32&lt;303,"Conforter",IF(U32&lt;343,"Réagir",IF(U32&lt;363,"Agir",IF(U32&lt;404,"Conforter")))))))))</f>
        <v xml:space="preserve"> </v>
      </c>
      <c r="K32" s="112"/>
      <c r="L32" s="113"/>
      <c r="M32" s="113"/>
      <c r="N32" s="411" t="e">
        <f>IF(V32&lt;1.5,"Très bien",IF(V32&lt;2.5,"Bien",IF(V32&lt;3.5,"Passable",IF(V32&lt;4.01,"Faible"))))</f>
        <v>#DIV/0!</v>
      </c>
      <c r="O32" s="412" t="e">
        <f>IF(W32&lt;103.4,"Faible",IF(W32&lt;104.4,"Moyennement élevé",IF(W32&lt;105.1,"Élevé",IF(W32&lt;203.4,"Faible",IF(W32&lt;204.4,"Moyennement élevé",IF(W32&lt;205.4,"Élevé",IF(W32&lt;206.1,"Très élevé",IF(W32&lt;304.4,"Faible",IF(W32&lt;305.4,"Moyennement élevé",IF(W32&lt;307.1,"Très élevé"))))))))))</f>
        <v>#DIV/0!</v>
      </c>
      <c r="P32" s="40">
        <f>$E32*G32/100</f>
        <v>0</v>
      </c>
      <c r="Q32" s="41" t="e">
        <f>$E32*#REF!/100</f>
        <v>#REF!</v>
      </c>
      <c r="R32" s="41" t="e">
        <f>$E32*#REF!/100</f>
        <v>#REF!</v>
      </c>
      <c r="S32" s="41" t="e">
        <f>$E32*#REF!/100</f>
        <v>#REF!</v>
      </c>
      <c r="T32" s="256" t="e">
        <f>$E32*#REF!/100</f>
        <v>#REF!</v>
      </c>
      <c r="U32" s="176">
        <f>IF(G32="",0,((E32*101)+G32))</f>
        <v>0</v>
      </c>
      <c r="V32" s="176" t="e">
        <f>AVERAGE(K32:M32)</f>
        <v>#DIV/0!</v>
      </c>
      <c r="W32" s="176" t="e">
        <f>(E32*101)+V32</f>
        <v>#DIV/0!</v>
      </c>
    </row>
    <row r="33" spans="2:23" ht="42" customHeight="1" thickBot="1" x14ac:dyDescent="0.25">
      <c r="B33" s="531" t="s">
        <v>36</v>
      </c>
      <c r="C33" s="532"/>
      <c r="D33" s="81" t="s">
        <v>125</v>
      </c>
      <c r="E33" s="82"/>
      <c r="F33" s="85"/>
      <c r="G33" s="255"/>
      <c r="H33" s="85"/>
      <c r="I33" s="85"/>
      <c r="J33" s="93" t="str">
        <f>IF(U33&lt;101," ",IF(U33&lt;161,"Enjeux long terme",IF(U33&lt;202,"Non prioritaire",IF(U33&lt;222,"Réagir",IF(U33&lt;262,"Agir",IF(U33&lt;303,"Conforter",IF(U33&lt;343,"Réagir",IF(U33&lt;363,"Agir",IF(U33&lt;404,"Conforter")))))))))</f>
        <v xml:space="preserve"> </v>
      </c>
      <c r="K33" s="121"/>
      <c r="L33" s="119"/>
      <c r="M33" s="119"/>
      <c r="N33" s="413" t="e">
        <f>IF(V33&lt;1.5,"Très bien",IF(V33&lt;2.5,"Bien",IF(V33&lt;3.5,"Passable",IF(V33&lt;4.01,"Faible"))))</f>
        <v>#DIV/0!</v>
      </c>
      <c r="O33" s="414" t="e">
        <f>IF(W33&lt;103.4,"Faible",IF(W33&lt;104.4,"Moyennement élevé",IF(W33&lt;105.1,"Élevé",IF(W33&lt;203.4,"Faible",IF(W33&lt;204.4,"Moyennement élevé",IF(W33&lt;205.4,"Élevé",IF(W33&lt;206.1,"Très élevé",IF(W33&lt;304.4,"Faible",IF(W33&lt;305.4,"Moyennement élevé",IF(W33&lt;307.1,"Très élevé"))))))))))</f>
        <v>#DIV/0!</v>
      </c>
      <c r="P33" s="141">
        <f>$E33*G33/100</f>
        <v>0</v>
      </c>
      <c r="Q33" s="138" t="e">
        <f>$E33*#REF!/100</f>
        <v>#REF!</v>
      </c>
      <c r="R33" s="138" t="e">
        <f>$E33*#REF!/100</f>
        <v>#REF!</v>
      </c>
      <c r="S33" s="138" t="e">
        <f>$E33*#REF!/100</f>
        <v>#REF!</v>
      </c>
      <c r="T33" s="259" t="e">
        <f>$E33*#REF!/100</f>
        <v>#REF!</v>
      </c>
      <c r="U33" s="176">
        <f>IF(G33="",0,((E33*101)+G33))</f>
        <v>0</v>
      </c>
      <c r="V33" s="382" t="e">
        <f>AVERAGE(K33:M33)</f>
        <v>#DIV/0!</v>
      </c>
      <c r="W33" s="382" t="e">
        <f>(E33*101)+V33</f>
        <v>#DIV/0!</v>
      </c>
    </row>
    <row r="34" spans="2:23" ht="42" customHeight="1" thickBot="1" x14ac:dyDescent="0.25">
      <c r="B34" s="430" t="s">
        <v>42</v>
      </c>
      <c r="C34" s="431"/>
      <c r="D34" s="81" t="s">
        <v>37</v>
      </c>
      <c r="E34" s="82"/>
      <c r="F34" s="85"/>
      <c r="G34" s="255"/>
      <c r="H34" s="85"/>
      <c r="I34" s="85"/>
      <c r="J34" s="93" t="str">
        <f>IF(U34&lt;101," ",IF(U34&lt;161,"Enjeux long terme",IF(U34&lt;202,"Non prioritaire",IF(U34&lt;222,"Réagir",IF(U34&lt;262,"Agir",IF(U34&lt;303,"Conforter",IF(U34&lt;343,"Réagir",IF(U34&lt;363,"Agir",IF(U34&lt;404,"Conforter")))))))))</f>
        <v xml:space="preserve"> </v>
      </c>
      <c r="K34" s="121"/>
      <c r="L34" s="119"/>
      <c r="M34" s="119"/>
      <c r="N34" s="413" t="e">
        <f t="shared" ref="N34:N35" si="9">IF(V34&lt;1.5,"Très bien",IF(V34&lt;2.5,"Bien",IF(V34&lt;3.5,"Passable",IF(V34&lt;4.01,"Faible"))))</f>
        <v>#DIV/0!</v>
      </c>
      <c r="O34" s="414" t="e">
        <f t="shared" ref="O34:O35" si="10">IF(W34&lt;103.4,"Faible",IF(W34&lt;104.4,"Moyennement élevé",IF(W34&lt;105.1,"Élevé",IF(W34&lt;203.4,"Faible",IF(W34&lt;204.4,"Moyennement élevé",IF(W34&lt;205.4,"Élevé",IF(W34&lt;206.1,"Très élevé",IF(W34&lt;304.4,"Faible",IF(W34&lt;305.4,"Moyennement élevé",IF(W34&lt;307.1,"Très élevé"))))))))))</f>
        <v>#DIV/0!</v>
      </c>
      <c r="P34" s="141">
        <f t="shared" ref="P34:P35" si="11">$E34*G34/100</f>
        <v>0</v>
      </c>
      <c r="Q34" s="138" t="e">
        <f>$E34*#REF!/100</f>
        <v>#REF!</v>
      </c>
      <c r="R34" s="138" t="e">
        <f>$E34*#REF!/100</f>
        <v>#REF!</v>
      </c>
      <c r="S34" s="138" t="e">
        <f>$E34*#REF!/100</f>
        <v>#REF!</v>
      </c>
      <c r="T34" s="259" t="e">
        <f>$E34*#REF!/100</f>
        <v>#REF!</v>
      </c>
      <c r="U34" s="176">
        <f>IF(G34="",0,((E34*101)+G34))</f>
        <v>0</v>
      </c>
      <c r="V34" s="382" t="e">
        <f t="shared" ref="V34:V35" si="12">AVERAGE(K34:M34)</f>
        <v>#DIV/0!</v>
      </c>
      <c r="W34" s="382" t="e">
        <f t="shared" ref="W34:W35" si="13">(E34*101)+V34</f>
        <v>#DIV/0!</v>
      </c>
    </row>
    <row r="35" spans="2:23" ht="42" customHeight="1" thickBot="1" x14ac:dyDescent="0.25">
      <c r="B35" s="533" t="s">
        <v>215</v>
      </c>
      <c r="C35" s="534"/>
      <c r="D35" s="128" t="s">
        <v>126</v>
      </c>
      <c r="E35" s="129"/>
      <c r="F35" s="98"/>
      <c r="G35" s="299"/>
      <c r="H35" s="327"/>
      <c r="I35" s="327"/>
      <c r="J35" s="328" t="str">
        <f>IF(U35&lt;101," ",IF(U35&lt;161,"Enjeux long terme",IF(U35&lt;202,"Non prioritaire",IF(U35&lt;222,"Réagir",IF(U35&lt;262,"Agir",IF(U35&lt;303,"Conforter",IF(U35&lt;343,"Réagir",IF(U35&lt;363,"Agir",IF(U35&lt;404,"Conforter")))))))))</f>
        <v xml:space="preserve"> </v>
      </c>
      <c r="K35" s="122"/>
      <c r="L35" s="123"/>
      <c r="M35" s="123"/>
      <c r="N35" s="415" t="e">
        <f t="shared" si="9"/>
        <v>#DIV/0!</v>
      </c>
      <c r="O35" s="416" t="e">
        <f t="shared" si="10"/>
        <v>#DIV/0!</v>
      </c>
      <c r="P35" s="141">
        <f t="shared" si="11"/>
        <v>0</v>
      </c>
      <c r="Q35" s="138" t="e">
        <f>$E35*#REF!/100</f>
        <v>#REF!</v>
      </c>
      <c r="R35" s="138" t="e">
        <f>$E35*#REF!/100</f>
        <v>#REF!</v>
      </c>
      <c r="S35" s="138" t="e">
        <f>$E35*#REF!/100</f>
        <v>#REF!</v>
      </c>
      <c r="T35" s="259" t="e">
        <f>$E35*#REF!/100</f>
        <v>#REF!</v>
      </c>
      <c r="U35" s="176">
        <f>IF(G35="",0,((E35*101)+G35))</f>
        <v>0</v>
      </c>
      <c r="V35" s="382" t="e">
        <f t="shared" si="12"/>
        <v>#DIV/0!</v>
      </c>
      <c r="W35" s="382" t="e">
        <f t="shared" si="13"/>
        <v>#DIV/0!</v>
      </c>
    </row>
    <row r="36" spans="2:23" s="34" customFormat="1" ht="30" customHeight="1" thickBot="1" x14ac:dyDescent="0.25">
      <c r="B36" s="71"/>
      <c r="C36" s="72"/>
      <c r="D36" s="73" t="s">
        <v>374</v>
      </c>
      <c r="E36" s="76">
        <f>IF(SUM(E32:E35)=0,0,(AVERAGE(E32:E35)))</f>
        <v>0</v>
      </c>
      <c r="F36" s="417" t="s">
        <v>375</v>
      </c>
      <c r="G36" s="109">
        <f>IF($E36="",0,(IF($E36&lt;&gt;0,SUM(P32:P35)/SUM(E32:E35),0)))</f>
        <v>0</v>
      </c>
      <c r="H36" s="404"/>
      <c r="I36" s="405"/>
      <c r="J36" s="406"/>
      <c r="K36" s="426"/>
      <c r="L36" s="426"/>
      <c r="M36" s="426"/>
      <c r="N36" s="426"/>
      <c r="O36" s="427"/>
      <c r="P36" s="419"/>
      <c r="Q36" s="420"/>
      <c r="R36" s="420"/>
      <c r="S36" s="420"/>
      <c r="T36" s="420"/>
      <c r="U36" s="420"/>
      <c r="V36" s="420"/>
      <c r="W36" s="421"/>
    </row>
    <row r="37" spans="2:23" s="34" customFormat="1" ht="30" customHeight="1" thickBot="1" x14ac:dyDescent="0.25">
      <c r="B37" s="479"/>
      <c r="C37" s="474"/>
      <c r="D37" s="474"/>
      <c r="E37" s="474"/>
      <c r="F37" s="459"/>
      <c r="G37" s="459"/>
      <c r="H37" s="459"/>
      <c r="I37" s="459"/>
      <c r="J37" s="459"/>
      <c r="K37" s="459"/>
      <c r="L37" s="459"/>
      <c r="M37" s="459"/>
      <c r="N37" s="459"/>
      <c r="O37" s="459"/>
      <c r="P37" s="459"/>
      <c r="Q37" s="459"/>
      <c r="R37" s="459"/>
      <c r="S37" s="459"/>
      <c r="T37" s="459"/>
      <c r="U37" s="459"/>
      <c r="V37" s="459"/>
      <c r="W37" s="460"/>
    </row>
    <row r="38" spans="2:23" ht="21.95" customHeight="1" thickBot="1" x14ac:dyDescent="0.25">
      <c r="B38" s="467" t="s">
        <v>364</v>
      </c>
      <c r="C38" s="468"/>
      <c r="D38" s="468"/>
      <c r="E38" s="100">
        <f>IF(SUM(E32:E35,E27:E29,E15:E18,E21:E24,E7:E12)=0,0,(AVERAGE(E32:E35,E27:E29,E15:E18,E21:E24,E7:E12)))</f>
        <v>0</v>
      </c>
      <c r="F38" s="408" t="s">
        <v>365</v>
      </c>
      <c r="G38" s="99">
        <f>IF($E38="",0,(IF($E38&lt;&gt;0,SUM(P32:P35,P27:P29,P15:P18,P21:P24,P7:P12)/SUM(E32:E35,E27:E29,E15:E18,E21:E24,E7:E12),0)))</f>
        <v>0</v>
      </c>
      <c r="H38" s="62"/>
      <c r="I38" s="62"/>
      <c r="J38" s="63"/>
      <c r="K38" s="63"/>
      <c r="L38" s="63"/>
      <c r="M38" s="63"/>
      <c r="N38" s="63"/>
      <c r="O38" s="63"/>
      <c r="P38" s="64"/>
      <c r="Q38" s="64"/>
      <c r="R38" s="64"/>
      <c r="S38" s="64"/>
      <c r="T38" s="64"/>
      <c r="U38" s="25"/>
      <c r="V38" s="25"/>
      <c r="W38" s="25"/>
    </row>
    <row r="39" spans="2:23" x14ac:dyDescent="0.2">
      <c r="B39" s="23"/>
      <c r="C39" s="23"/>
      <c r="D39" s="181"/>
      <c r="E39" s="180"/>
      <c r="F39" s="260"/>
      <c r="G39" s="158"/>
      <c r="H39" s="260"/>
      <c r="I39" s="260"/>
      <c r="P39" s="68"/>
      <c r="Q39" s="68"/>
      <c r="R39" s="68"/>
      <c r="S39" s="68"/>
      <c r="T39" s="68"/>
    </row>
    <row r="40" spans="2:23" x14ac:dyDescent="0.2">
      <c r="B40" s="23"/>
      <c r="C40" s="23"/>
      <c r="D40" s="181"/>
      <c r="E40" s="180"/>
      <c r="F40" s="260"/>
      <c r="G40" s="158"/>
      <c r="H40" s="260"/>
      <c r="I40" s="260"/>
      <c r="P40" s="68"/>
      <c r="Q40" s="68"/>
      <c r="R40" s="68"/>
      <c r="S40" s="68"/>
      <c r="T40" s="68"/>
    </row>
    <row r="41" spans="2:23" x14ac:dyDescent="0.2">
      <c r="B41" s="23"/>
      <c r="C41" s="23"/>
      <c r="D41" s="181"/>
      <c r="E41" s="180"/>
      <c r="F41" s="260"/>
      <c r="G41" s="158"/>
      <c r="H41" s="260"/>
      <c r="I41" s="260"/>
      <c r="P41" s="68"/>
      <c r="Q41" s="68"/>
      <c r="R41" s="68"/>
      <c r="S41" s="68"/>
      <c r="T41" s="68"/>
    </row>
    <row r="42" spans="2:23" x14ac:dyDescent="0.2">
      <c r="E42" s="68"/>
      <c r="F42" s="260"/>
      <c r="G42" s="68"/>
      <c r="H42" s="260"/>
      <c r="I42" s="260"/>
      <c r="P42" s="68"/>
      <c r="Q42" s="68"/>
      <c r="R42" s="68"/>
      <c r="S42" s="68"/>
      <c r="T42" s="68"/>
    </row>
    <row r="43" spans="2:23" x14ac:dyDescent="0.2">
      <c r="E43" s="68"/>
      <c r="F43" s="260"/>
      <c r="G43" s="68"/>
      <c r="H43" s="260"/>
      <c r="I43" s="260"/>
      <c r="P43" s="68"/>
      <c r="Q43" s="68"/>
      <c r="R43" s="68"/>
      <c r="S43" s="68"/>
      <c r="T43" s="68"/>
    </row>
    <row r="44" spans="2:23" x14ac:dyDescent="0.2">
      <c r="E44" s="68"/>
      <c r="F44" s="260"/>
      <c r="G44" s="68"/>
      <c r="H44" s="260"/>
      <c r="I44" s="260"/>
      <c r="P44" s="68"/>
      <c r="Q44" s="68"/>
      <c r="R44" s="68"/>
      <c r="S44" s="68"/>
      <c r="T44" s="68"/>
    </row>
    <row r="45" spans="2:23" x14ac:dyDescent="0.2">
      <c r="E45" s="68"/>
      <c r="F45" s="260"/>
      <c r="G45" s="68"/>
      <c r="H45" s="260"/>
      <c r="I45" s="260"/>
      <c r="P45" s="68"/>
      <c r="Q45" s="68"/>
      <c r="R45" s="68"/>
      <c r="S45" s="68"/>
      <c r="T45" s="68"/>
    </row>
  </sheetData>
  <sheetProtection sheet="1" objects="1" scenarios="1" formatRows="0" selectLockedCells="1"/>
  <mergeCells count="46">
    <mergeCell ref="B38:D38"/>
    <mergeCell ref="K36:O36"/>
    <mergeCell ref="P36:W36"/>
    <mergeCell ref="P30:W30"/>
    <mergeCell ref="P25:W25"/>
    <mergeCell ref="B32:C32"/>
    <mergeCell ref="B33:C33"/>
    <mergeCell ref="B34:C34"/>
    <mergeCell ref="B35:C35"/>
    <mergeCell ref="K31:O31"/>
    <mergeCell ref="B37:W37"/>
    <mergeCell ref="B27:C27"/>
    <mergeCell ref="B28:C28"/>
    <mergeCell ref="B29:C29"/>
    <mergeCell ref="K30:O30"/>
    <mergeCell ref="P6:W6"/>
    <mergeCell ref="P14:W14"/>
    <mergeCell ref="P20:W20"/>
    <mergeCell ref="P26:W26"/>
    <mergeCell ref="P31:W31"/>
    <mergeCell ref="P19:W19"/>
    <mergeCell ref="P13:W13"/>
    <mergeCell ref="B2:H3"/>
    <mergeCell ref="B5:D5"/>
    <mergeCell ref="K6:O6"/>
    <mergeCell ref="K4:O4"/>
    <mergeCell ref="K14:O14"/>
    <mergeCell ref="K13:O13"/>
    <mergeCell ref="B7:C7"/>
    <mergeCell ref="B8:C8"/>
    <mergeCell ref="B9:C9"/>
    <mergeCell ref="B10:C10"/>
    <mergeCell ref="B11:C11"/>
    <mergeCell ref="B12:C12"/>
    <mergeCell ref="B16:C16"/>
    <mergeCell ref="B17:C17"/>
    <mergeCell ref="B18:C18"/>
    <mergeCell ref="B15:C15"/>
    <mergeCell ref="K19:O19"/>
    <mergeCell ref="K20:O20"/>
    <mergeCell ref="K25:O25"/>
    <mergeCell ref="K26:O26"/>
    <mergeCell ref="B21:C21"/>
    <mergeCell ref="B22:C22"/>
    <mergeCell ref="B23:C23"/>
    <mergeCell ref="B24:C24"/>
  </mergeCells>
  <phoneticPr fontId="0" type="noConversion"/>
  <conditionalFormatting sqref="E27:E29 E32:E35 E15:E18 E21:E24 E7:E12">
    <cfRule type="cellIs" dxfId="210" priority="601" stopIfTrue="1" operator="lessThanOrEqual">
      <formula>0</formula>
    </cfRule>
  </conditionalFormatting>
  <conditionalFormatting sqref="J15:J18 J27:J29 J7:J12 J21:J24 J32:J35">
    <cfRule type="containsText" dxfId="209" priority="593" operator="containsText" text="Non prioritaire">
      <formula>NOT(ISERROR(SEARCH("Non prioritaire",J7)))</formula>
    </cfRule>
    <cfRule type="containsText" dxfId="208" priority="594" operator="containsText" text="Enjeux long terme">
      <formula>NOT(ISERROR(SEARCH("Enjeux long terme",J7)))</formula>
    </cfRule>
    <cfRule type="cellIs" dxfId="207" priority="595" operator="between">
      <formula>101</formula>
      <formula>160</formula>
    </cfRule>
  </conditionalFormatting>
  <conditionalFormatting sqref="J15:J18 J27:J29 J7:J12 J21:J24 J32:J35">
    <cfRule type="containsText" dxfId="206" priority="585" operator="containsText" text="Réagir">
      <formula>NOT(ISERROR(SEARCH("Réagir",J7)))</formula>
    </cfRule>
    <cfRule type="containsText" dxfId="205" priority="586" operator="containsText" text="Agir">
      <formula>NOT(ISERROR(SEARCH("Agir",J7)))</formula>
    </cfRule>
    <cfRule type="containsText" dxfId="204" priority="587" operator="containsText" text="Non prioritaire">
      <formula>NOT(ISERROR(SEARCH("Non prioritaire",J7)))</formula>
    </cfRule>
    <cfRule type="containsText" dxfId="203" priority="588" operator="containsText" text="Enjeux long terme">
      <formula>NOT(ISERROR(SEARCH("Enjeux long terme",J7)))</formula>
    </cfRule>
    <cfRule type="cellIs" dxfId="202" priority="589" operator="between">
      <formula>101</formula>
      <formula>160</formula>
    </cfRule>
  </conditionalFormatting>
  <conditionalFormatting sqref="J15:J18 J27:J29 J7:J12 J21:J24 J32:J35">
    <cfRule type="containsText" dxfId="201" priority="569" operator="containsText" text="Conforter">
      <formula>NOT(ISERROR(SEARCH("Conforter",J7)))</formula>
    </cfRule>
  </conditionalFormatting>
  <conditionalFormatting sqref="I7 I15:I18">
    <cfRule type="expression" dxfId="200" priority="473" stopIfTrue="1">
      <formula>ISTEXT(I7)</formula>
    </cfRule>
    <cfRule type="expression" dxfId="199" priority="491">
      <formula>FIND("Réagir",J7)</formula>
    </cfRule>
    <cfRule type="expression" dxfId="198" priority="493">
      <formula>FIND("Agir",J7)</formula>
    </cfRule>
  </conditionalFormatting>
  <conditionalFormatting sqref="I8">
    <cfRule type="expression" dxfId="197" priority="492">
      <formula>FIND("Agir",J8)</formula>
    </cfRule>
  </conditionalFormatting>
  <conditionalFormatting sqref="I8 I15:I18">
    <cfRule type="expression" dxfId="196" priority="489">
      <formula>FIND("Réagir",J8)</formula>
    </cfRule>
    <cfRule type="expression" dxfId="195" priority="490">
      <formula>FIND("Agir",J8)</formula>
    </cfRule>
  </conditionalFormatting>
  <conditionalFormatting sqref="I8:I9">
    <cfRule type="expression" dxfId="194" priority="486">
      <formula>FIND("Réagir",J8)</formula>
    </cfRule>
    <cfRule type="expression" dxfId="193" priority="487">
      <formula>FIND("Agir",J8)</formula>
    </cfRule>
  </conditionalFormatting>
  <conditionalFormatting sqref="I21:I24">
    <cfRule type="expression" dxfId="192" priority="482">
      <formula>FIND("Réagir",J21)</formula>
    </cfRule>
    <cfRule type="expression" dxfId="191" priority="483">
      <formula>FIND("Agir",J21)</formula>
    </cfRule>
  </conditionalFormatting>
  <conditionalFormatting sqref="I27:I29">
    <cfRule type="expression" dxfId="190" priority="480">
      <formula>FIND("Réagir",J27)</formula>
    </cfRule>
    <cfRule type="expression" dxfId="189" priority="481">
      <formula>FIND("Agir",J27)</formula>
    </cfRule>
  </conditionalFormatting>
  <conditionalFormatting sqref="I32:I35">
    <cfRule type="expression" dxfId="188" priority="478">
      <formula>FIND("Réagir",J32)</formula>
    </cfRule>
    <cfRule type="expression" dxfId="187" priority="479">
      <formula>FIND("Agir",J32)</formula>
    </cfRule>
  </conditionalFormatting>
  <conditionalFormatting sqref="I8:I9 I21:I24 I27:I29 I32:I35">
    <cfRule type="expression" dxfId="186" priority="470" stopIfTrue="1">
      <formula>ISTEXT(I8)</formula>
    </cfRule>
    <cfRule type="expression" dxfId="185" priority="471">
      <formula>FIND("Réagir",J8)</formula>
    </cfRule>
    <cfRule type="expression" dxfId="184" priority="472">
      <formula>FIND("Agir",J8)</formula>
    </cfRule>
  </conditionalFormatting>
  <conditionalFormatting sqref="I8">
    <cfRule type="expression" dxfId="183" priority="467" stopIfTrue="1">
      <formula>ISTEXT(I8)</formula>
    </cfRule>
    <cfRule type="expression" dxfId="182" priority="468">
      <formula>FIND("Réagir",J8)</formula>
    </cfRule>
    <cfRule type="expression" dxfId="181" priority="469">
      <formula>FIND("Agir",J8)</formula>
    </cfRule>
  </conditionalFormatting>
  <conditionalFormatting sqref="O15:O18 O27:O29 O32:O35 O21:O24 O7:O12">
    <cfRule type="expression" dxfId="180" priority="440">
      <formula>FIND(O7,"Très élevé")</formula>
    </cfRule>
    <cfRule type="expression" dxfId="179" priority="441">
      <formula>FIND(O7,"Élevé")</formula>
    </cfRule>
    <cfRule type="expression" dxfId="178" priority="442">
      <formula>FIND(O7,"Moyennement élevé")</formula>
    </cfRule>
    <cfRule type="expression" dxfId="177" priority="443">
      <formula>FIND(O7,"Faible")</formula>
    </cfRule>
  </conditionalFormatting>
  <conditionalFormatting sqref="J15:J18 J27:J29 J7:J12 J21:J24 J32:J35">
    <cfRule type="cellIs" dxfId="176" priority="284" operator="between">
      <formula>101</formula>
      <formula>160</formula>
    </cfRule>
  </conditionalFormatting>
  <conditionalFormatting sqref="I10">
    <cfRule type="expression" dxfId="175" priority="101" stopIfTrue="1">
      <formula>ISTEXT(I10)</formula>
    </cfRule>
    <cfRule type="expression" dxfId="174" priority="106">
      <formula>FIND("Réagir",J10)</formula>
    </cfRule>
    <cfRule type="expression" dxfId="173" priority="108">
      <formula>FIND("Agir",J10)</formula>
    </cfRule>
  </conditionalFormatting>
  <conditionalFormatting sqref="I11">
    <cfRule type="expression" dxfId="172" priority="107">
      <formula>FIND("Agir",J11)</formula>
    </cfRule>
  </conditionalFormatting>
  <conditionalFormatting sqref="I11">
    <cfRule type="expression" dxfId="171" priority="104">
      <formula>FIND("Réagir",J11)</formula>
    </cfRule>
    <cfRule type="expression" dxfId="170" priority="105">
      <formula>FIND("Agir",J11)</formula>
    </cfRule>
  </conditionalFormatting>
  <conditionalFormatting sqref="I11:I12">
    <cfRule type="expression" dxfId="169" priority="102">
      <formula>FIND("Réagir",J11)</formula>
    </cfRule>
    <cfRule type="expression" dxfId="168" priority="103">
      <formula>FIND("Agir",J11)</formula>
    </cfRule>
  </conditionalFormatting>
  <conditionalFormatting sqref="I11:I12">
    <cfRule type="expression" dxfId="167" priority="98" stopIfTrue="1">
      <formula>ISTEXT(I11)</formula>
    </cfRule>
    <cfRule type="expression" dxfId="166" priority="99">
      <formula>FIND("Réagir",J11)</formula>
    </cfRule>
    <cfRule type="expression" dxfId="165" priority="100">
      <formula>FIND("Agir",J11)</formula>
    </cfRule>
  </conditionalFormatting>
  <conditionalFormatting sqref="I11">
    <cfRule type="expression" dxfId="164" priority="95" stopIfTrue="1">
      <formula>ISTEXT(I11)</formula>
    </cfRule>
    <cfRule type="expression" dxfId="163" priority="96">
      <formula>FIND("Réagir",J11)</formula>
    </cfRule>
    <cfRule type="expression" dxfId="162" priority="97">
      <formula>FIND("Agir",J11)</formula>
    </cfRule>
  </conditionalFormatting>
  <dataValidations xWindow="512" yWindow="442" count="3">
    <dataValidation type="whole" allowBlank="1" showInputMessage="1" showErrorMessage="1" sqref="K7:M12 K32:M35 K15:M18 K21:M24 K27:M29" xr:uid="{00000000-0002-0000-0800-000000000000}">
      <formula1>1</formula1>
      <formula2>4</formula2>
    </dataValidation>
    <dataValidation type="whole" allowBlank="1" showInputMessage="1" showErrorMessage="1" errorTitle="Évaluation non valide" error="Les valeurs permises de l'évaluation sont de 0 à 100%" promptTitle="Évaluation" prompt="0 à 100%" sqref="G21:G24 G7:G12 G32:G35 G27:G29 G15:G18" xr:uid="{00000000-0002-0000-0800-000001000000}">
      <formula1>0</formula1>
      <formula2>100</formula2>
    </dataValidation>
    <dataValidation type="whole" allowBlank="1" showInputMessage="1" showErrorMessage="1" errorTitle="Pondération invalide" error="Les valeurs permises de la pondération sont 1, 2 ou 3" promptTitle="Pondération" prompt="Entrer 1, 2 ou 3" sqref="E15:E18 E7:E12 E32:E35 E27:E29 E21:E24" xr:uid="{00000000-0002-0000-0800-000002000000}">
      <formula1>1</formula1>
      <formula2>3</formula2>
    </dataValidation>
  </dataValidations>
  <printOptions horizontalCentered="1" verticalCentered="1"/>
  <pageMargins left="0.23622047244094491" right="0.23622047244094491" top="0.51181102362204722" bottom="0.51181102362204722" header="0.23622047244094491" footer="0.23622047244094491"/>
  <pageSetup scale="52" orientation="landscape" horizontalDpi="4294967294" verticalDpi="4294967294" r:id="rId1"/>
  <headerFooter alignWithMargins="0">
    <oddHeader>&amp;L&amp;"Arial,Normal"&amp;12Analyse de développement durable&amp;C&amp;"Arial,Italique"&amp;18Dimension éthique&amp;R&amp;"Arial,Normal"&amp;14&amp;D</oddHeader>
    <oddFooter>&amp;L&amp;"Arial,Normal"Référence : Villeneuve, C. et Riffon, O., 2011&amp;C&amp;"Arial,Normal"Comment réaliser une analyse de développement durable? &amp;R&amp;"Arial,Normal"&amp;9Département des  sciences fondamentales, UQAC</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7</vt:i4>
      </vt:variant>
    </vt:vector>
  </HeadingPairs>
  <TitlesOfParts>
    <vt:vector size="22" baseType="lpstr">
      <vt:lpstr>Accueil</vt:lpstr>
      <vt:lpstr>Modalités d'utilisation</vt:lpstr>
      <vt:lpstr>Description du PSPP</vt:lpstr>
      <vt:lpstr>Objectifs et portée de l'analys</vt:lpstr>
      <vt:lpstr>Sociale</vt:lpstr>
      <vt:lpstr>Écologique</vt:lpstr>
      <vt:lpstr>Économique</vt:lpstr>
      <vt:lpstr>Culturelle</vt:lpstr>
      <vt:lpstr>Éthique</vt:lpstr>
      <vt:lpstr>Gouvernance</vt:lpstr>
      <vt:lpstr>Résultats</vt:lpstr>
      <vt:lpstr>Modalités d'interprétation</vt:lpstr>
      <vt:lpstr>Analyse des bonification</vt:lpstr>
      <vt:lpstr>Contacts</vt:lpstr>
      <vt:lpstr>Citer ce document</vt:lpstr>
      <vt:lpstr>Sociale!Impression_des_titres</vt:lpstr>
      <vt:lpstr>'Description du PSPP'!Zone_d_impression</vt:lpstr>
      <vt:lpstr>Écologique!Zone_d_impression</vt:lpstr>
      <vt:lpstr>Économique!Zone_d_impression</vt:lpstr>
      <vt:lpstr>Éthique!Zone_d_impression</vt:lpstr>
      <vt:lpstr>Résultats!Zone_d_impression</vt:lpstr>
      <vt:lpstr>Sociale!Zone_d_impression</vt:lpstr>
    </vt:vector>
  </TitlesOfParts>
  <Manager>Chaire de recherche et d'intervention en Éco-Conseil</Manager>
  <Company>Université du Québec à Chicoutimi</Company>
  <LinksUpToDate>false</LinksUpToDate>
  <SharedDoc>false</SharedDoc>
  <HyperlinkBase>http://dsf.uqac.ca/eco-conseil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d'analyse de développement durable</dc:title>
  <dc:creator>Claude Villeneuve, biologiste</dc:creator>
  <cp:keywords>développement durable, éco-conseil</cp:keywords>
  <dc:description>Cette grille accompagne le document "Comment réaliser une analyse de développement durable ?" qui se trouve en ligne à  http://dsf.uqac.ca/eco-conseil</dc:description>
  <cp:lastModifiedBy>Rousse, Daniel</cp:lastModifiedBy>
  <cp:lastPrinted>2011-09-02T13:51:19Z</cp:lastPrinted>
  <dcterms:created xsi:type="dcterms:W3CDTF">2003-09-14T15:33:23Z</dcterms:created>
  <dcterms:modified xsi:type="dcterms:W3CDTF">2021-05-19T15:32:47Z</dcterms:modified>
</cp:coreProperties>
</file>